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750" activeTab="0"/>
  </bookViews>
  <sheets>
    <sheet name="Stavba" sheetId="1" r:id="rId1"/>
    <sheet name="01  KL" sheetId="2" r:id="rId2"/>
    <sheet name="01  Rek" sheetId="3" r:id="rId3"/>
    <sheet name="01  Pol" sheetId="4" r:id="rId4"/>
    <sheet name="01  KL-1" sheetId="5" r:id="rId5"/>
    <sheet name="01  Rek-1" sheetId="6" r:id="rId6"/>
    <sheet name="01  Pol-1" sheetId="7" r:id="rId7"/>
    <sheet name="Topení schodiště" sheetId="8" r:id="rId8"/>
    <sheet name="Topení fasáda" sheetId="9" r:id="rId9"/>
    <sheet name="Elektroinstalace" sheetId="10" r:id="rId10"/>
    <sheet name="VZT" sheetId="11" r:id="rId11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 Pol'!$1:$6</definedName>
    <definedName name="_xlnm.Print_Titles" localSheetId="6">'01  Pol-1'!$1:$6</definedName>
    <definedName name="_xlnm.Print_Titles" localSheetId="2">'01  Rek'!$1:$6</definedName>
    <definedName name="_xlnm.Print_Titles" localSheetId="5">'01  Rek-1'!$1:$6</definedName>
    <definedName name="Objednatel" localSheetId="0">'Stavba'!$D$11</definedName>
    <definedName name="Objekt" localSheetId="0">'Stavba'!$B$29</definedName>
    <definedName name="_xlnm.Print_Area" localSheetId="1">'01  KL'!$A$1:$G$45</definedName>
    <definedName name="_xlnm.Print_Area" localSheetId="4">'01  KL-1'!$A$1:$G$45</definedName>
    <definedName name="_xlnm.Print_Area" localSheetId="3">'01  Pol'!$A$1:$K$220</definedName>
    <definedName name="_xlnm.Print_Area" localSheetId="6">'01  Pol-1'!$A$1:$K$601</definedName>
    <definedName name="_xlnm.Print_Area" localSheetId="2">'01  Rek'!$A$1:$I$39</definedName>
    <definedName name="_xlnm.Print_Area" localSheetId="5">'01  Rek-1'!$A$1:$I$49</definedName>
    <definedName name="_xlnm.Print_Area" localSheetId="0">'Stavba'!$B$1:$J$98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'01  Pol'!#REF!</definedName>
    <definedName name="solver_opt" localSheetId="6" hidden="1">'01  Pol-1'!#REF!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'Stavba'!$F$80:$J$80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<sst xmlns="http://schemas.openxmlformats.org/spreadsheetml/2006/main" count="2433" uniqueCount="1035">
  <si>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</si>
  <si>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</si>
  <si>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</si>
  <si>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</si>
  <si>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</si>
  <si>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</si>
  <si>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</si>
  <si>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</si>
  <si>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</si>
  <si>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</si>
  <si>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</si>
  <si>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</si>
  <si>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</si>
  <si>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</si>
  <si>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</si>
  <si>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</si>
  <si>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</si>
  <si>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</si>
  <si>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</si>
  <si>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</si>
  <si>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</si>
  <si>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</si>
  <si>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</si>
  <si>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</si>
  <si>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</si>
  <si>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</si>
  <si>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</si>
  <si>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</si>
  <si>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</si>
  <si>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</si>
  <si>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</si>
  <si>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</si>
  <si>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</si>
  <si>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</si>
  <si>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</si>
  <si>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</si>
  <si>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</si>
  <si>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</si>
  <si>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</si>
  <si>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</si>
  <si>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</si>
  <si>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</si>
  <si>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</si>
  <si>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</si>
  <si>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</si>
  <si>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</si>
  <si>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</si>
  <si>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</si>
  <si>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</si>
  <si>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</si>
  <si>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</si>
  <si>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</si>
  <si>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</si>
  <si>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</si>
  <si>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</si>
  <si>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</si>
  <si>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</si>
  <si>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</si>
  <si>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</si>
  <si>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</si>
  <si>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</si>
  <si>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</si>
  <si>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</si>
  <si>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</si>
  <si>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</si>
  <si>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</si>
  <si>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</si>
  <si>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</si>
  <si>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</si>
  <si>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</si>
  <si>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</si>
  <si>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</si>
  <si>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</si>
  <si>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</si>
  <si>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</si>
  <si>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</si>
  <si>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</si>
  <si>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</si>
  <si>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</si>
  <si>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</si>
  <si>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</si>
  <si>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</si>
  <si>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</si>
  <si>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</si>
  <si>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</si>
  <si>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</si>
  <si>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</si>
  <si>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</si>
  <si>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</si>
  <si>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</si>
  <si>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</si>
  <si>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</si>
  <si>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</si>
  <si>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</si>
  <si>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</si>
  <si>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</si>
  <si>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</si>
  <si>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</si>
  <si>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</si>
  <si>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</si>
  <si>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</si>
  <si>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</si>
  <si>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</si>
  <si>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2015/062</t>
  </si>
  <si>
    <t xml:space="preserve"> MŠ Chabařovická zateplení pláště objektu</t>
  </si>
  <si>
    <t>2015/062  MŠ Chabařovická zateplení pláště objektu</t>
  </si>
  <si>
    <t>01</t>
  </si>
  <si>
    <t>Zateplení</t>
  </si>
  <si>
    <t>01 Zateplení</t>
  </si>
  <si>
    <t/>
  </si>
  <si>
    <t>Přístavba schodiště</t>
  </si>
  <si>
    <t>1 Zemní práce</t>
  </si>
  <si>
    <t>139601102R00</t>
  </si>
  <si>
    <t xml:space="preserve">Ruční výkop jam, rýh a šachet v hornině tř. 3 </t>
  </si>
  <si>
    <t>m3</t>
  </si>
  <si>
    <t>základy přísavby:   (0,6*1,25)*(2,7*3)*3</t>
  </si>
  <si>
    <t xml:space="preserve"> plocha skladby P6:   (2,1*2,1)*0,25*3</t>
  </si>
  <si>
    <t>162201102R00</t>
  </si>
  <si>
    <t xml:space="preserve">Vodorovné přemístění výkopku z hor.1-4 do 50 m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</si>
  <si>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</si>
  <si>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</si>
  <si>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</si>
  <si>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</si>
  <si>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199000002R00</t>
  </si>
  <si>
    <t xml:space="preserve">Poplatek za skládku horniny 1- 4 </t>
  </si>
  <si>
    <t>2</t>
  </si>
  <si>
    <t>Základy a zvláštní zakládání</t>
  </si>
  <si>
    <t>2 Základy a zvláštní zakládání</t>
  </si>
  <si>
    <t>213311113U00</t>
  </si>
  <si>
    <t xml:space="preserve">Polštář základy kamenivo drc -63mm </t>
  </si>
  <si>
    <t>P6:  (2,1*2,1)*0,1*3</t>
  </si>
  <si>
    <t>231361921RT1</t>
  </si>
  <si>
    <t>Výztuž mazanin svařovanou sítí průměr drátu  4,0, oka 100/100 mm</t>
  </si>
  <si>
    <t>t</t>
  </si>
  <si>
    <t>P4:  (1,2*2,45)*0,001911</t>
  </si>
  <si>
    <t>(3,15*1,5)*0,001911</t>
  </si>
  <si>
    <t>(2,75*1,5)*3*0,001911</t>
  </si>
  <si>
    <t>(3,65*2,25)*0,001911</t>
  </si>
  <si>
    <t>273313621R00</t>
  </si>
  <si>
    <t xml:space="preserve">Beton základových desek prostý C 20/25 </t>
  </si>
  <si>
    <t>P6:  (2,7*2,7)*0,15*3</t>
  </si>
  <si>
    <t>273323411R00</t>
  </si>
  <si>
    <t xml:space="preserve">Železobeton základ. desek mrazuvzdorný C 20/25 </t>
  </si>
  <si>
    <t>P4:  (1,2*2,45)+(3,15*1,5)+(2,75*1,5)+(2,75*1,5)+(2,75*1,5)+(3,65*2,25)*0,15</t>
  </si>
  <si>
    <t>273351215RT1</t>
  </si>
  <si>
    <t>Bednění stěn základových desek - zřízení bednicí materiál prkna</t>
  </si>
  <si>
    <t>m2</t>
  </si>
  <si>
    <t>P4:  (1,2*2+2,45)*0,15</t>
  </si>
  <si>
    <t xml:space="preserve"> (3,15+1,5)*0,15</t>
  </si>
  <si>
    <t xml:space="preserve"> (2,75+1,5*2)*0,15*3</t>
  </si>
  <si>
    <t xml:space="preserve"> (3,65+2,25)*0,15</t>
  </si>
  <si>
    <t>273351216R00</t>
  </si>
  <si>
    <t xml:space="preserve">Bednění stěn základových desek - odstranění </t>
  </si>
  <si>
    <t>273361921RT5</t>
  </si>
  <si>
    <t>Výztuž základových desek ze svařovaných sítí průměr drátu  6,0, oka 150/150 mm</t>
  </si>
  <si>
    <t>P6:  (2,7*2,7)*0,005668*3</t>
  </si>
  <si>
    <t>274313621R00</t>
  </si>
  <si>
    <t xml:space="preserve">Beton základových pasů prostý C 20/25 </t>
  </si>
  <si>
    <t>274351215RT1</t>
  </si>
  <si>
    <t>Bednění stěn základových pasů - zřízení bednicí materiál prkna</t>
  </si>
  <si>
    <t>P6:  (2,7+2,7)*0,2*3</t>
  </si>
  <si>
    <t>274351216R00</t>
  </si>
  <si>
    <t xml:space="preserve">Bednění stěn základových pasů - odstranění </t>
  </si>
  <si>
    <t>621319173R00</t>
  </si>
  <si>
    <t xml:space="preserve">Příplatek za stržení povrchu mazaniny tl. 15 cm </t>
  </si>
  <si>
    <t>631319185R00</t>
  </si>
  <si>
    <t xml:space="preserve">Příplatek za sklon mazaniny 15°-35°  tl.12 - 24 cm </t>
  </si>
  <si>
    <t>3</t>
  </si>
  <si>
    <t>Svislé a kompletní konstrukce</t>
  </si>
  <si>
    <t>3 Svislé a kompletní konstrukce</t>
  </si>
  <si>
    <t>311238113R00</t>
  </si>
  <si>
    <t xml:space="preserve">Zdivo POROTHERM 24 P+D P10 na MVC 5, tl. 240 mm </t>
  </si>
  <si>
    <t>Zdivo  nového shodiště:   (2,7+2,46)*2,8*3*2</t>
  </si>
  <si>
    <t>-(2,3*1,15)*3</t>
  </si>
  <si>
    <t>4</t>
  </si>
  <si>
    <t>Vodorovné konstrukce</t>
  </si>
  <si>
    <t>4 Vodorovné konstrukce</t>
  </si>
  <si>
    <t>411121121RU5</t>
  </si>
  <si>
    <t>Osaz.stropních panelů š. do 120, dl. do 380 cm včetně dodávky PZD 026/ji 298x119x14</t>
  </si>
  <si>
    <t>kus</t>
  </si>
  <si>
    <t>Začátek provozního součtu</t>
  </si>
  <si>
    <t>strop nového schodiště:  2,6/0,12</t>
  </si>
  <si>
    <t>Konec provozního součtu</t>
  </si>
  <si>
    <t>22</t>
  </si>
  <si>
    <t>417321414R00</t>
  </si>
  <si>
    <t xml:space="preserve">Ztužující pásy a věnce z betonu železového C 25/30 </t>
  </si>
  <si>
    <t>přístavba schodiště:  (0,24*0,3)*(2,7+2,46)*2*3</t>
  </si>
  <si>
    <t>417351111R00</t>
  </si>
  <si>
    <t xml:space="preserve">Bednění ztužujících věnců, obě strany - zřízení </t>
  </si>
  <si>
    <t>m</t>
  </si>
  <si>
    <t>Nové schodiště:  (2,7+2,46)*0,6*3*2</t>
  </si>
  <si>
    <t>417351113R00</t>
  </si>
  <si>
    <t xml:space="preserve">Bednění ztužujících věnců, obě strany - odstranění </t>
  </si>
  <si>
    <t>417361221R00</t>
  </si>
  <si>
    <t xml:space="preserve">Výztuž ztužujících pásů ,věnců a stropů </t>
  </si>
  <si>
    <t>zdivo nového scchodiště:    0,5</t>
  </si>
  <si>
    <t>61</t>
  </si>
  <si>
    <t>Upravy povrchů vnitřní</t>
  </si>
  <si>
    <t>61 Upravy povrchů vnitřní</t>
  </si>
  <si>
    <t>611421133R00</t>
  </si>
  <si>
    <t xml:space="preserve">Omítka vnitřní stropů rovných, MVC, štuková </t>
  </si>
  <si>
    <t>přístavba schodiště:  (2,46*2,46)*3</t>
  </si>
  <si>
    <t>612421637R00</t>
  </si>
  <si>
    <t xml:space="preserve">Omítka vnitřní zdiva, MVC, štuková </t>
  </si>
  <si>
    <t>přístavba schodiště:  (2,46*4)*6,5*3</t>
  </si>
  <si>
    <t>62</t>
  </si>
  <si>
    <t>Úpravy povrchů vnější</t>
  </si>
  <si>
    <t>62 Úpravy povrchů vnější</t>
  </si>
  <si>
    <t>620472911U00</t>
  </si>
  <si>
    <t xml:space="preserve">Omítka tmel +tkanina </t>
  </si>
  <si>
    <t>přístavba schodiště - na stávající omítku:  (2,46*2)*6,5*3</t>
  </si>
  <si>
    <t>63</t>
  </si>
  <si>
    <t>Podlahy a podlahové konstrukce</t>
  </si>
  <si>
    <t>63 Podlahy a podlahové konstrukce</t>
  </si>
  <si>
    <t>631312611R00</t>
  </si>
  <si>
    <t xml:space="preserve">Mazanina betonová tl. 5 - 8 cm C 16/20 </t>
  </si>
  <si>
    <t>P6:  (2,46*2,46)*0,45*3</t>
  </si>
  <si>
    <t>631313611R00</t>
  </si>
  <si>
    <t xml:space="preserve">Mazanina betonová tl. 8 - 12 cm C 16/20 </t>
  </si>
  <si>
    <t>S1:   (2,46*2,46)*0,09*3</t>
  </si>
  <si>
    <t>631319173R00</t>
  </si>
  <si>
    <t xml:space="preserve">Příplatek za stržení povrchu mazaniny tl. 12 cm </t>
  </si>
  <si>
    <t>631361921RT2</t>
  </si>
  <si>
    <t>Výztuž mazanin svařovanou sítí průměr drátu  5,0, oka 100/100 mm</t>
  </si>
  <si>
    <t>S1:   (2,46*2,46)*0,003113*3</t>
  </si>
  <si>
    <t>634111113U00</t>
  </si>
  <si>
    <t xml:space="preserve">Obvod dilatace v 8cm stěna/mazanina </t>
  </si>
  <si>
    <t>P6:  (2,46*4)*3</t>
  </si>
  <si>
    <t>P4:  21,25</t>
  </si>
  <si>
    <t>28375327</t>
  </si>
  <si>
    <t>Pásek dilatační okrajový Izostep š. 80 mm tl. 5 mm</t>
  </si>
  <si>
    <t xml:space="preserve"> (2,46*3)*2</t>
  </si>
  <si>
    <t>46</t>
  </si>
  <si>
    <t>P4:  (2,75*3)+3,65+2,25+2,45+3,15+1,5*1,1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</si>
  <si>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</si>
  <si>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</si>
  <si>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</si>
  <si>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</si>
  <si>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</si>
  <si>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(2,7+1)*2*6</t>
  </si>
  <si>
    <t>941941831R00</t>
  </si>
  <si>
    <t xml:space="preserve">Demontáž lešení leh.řad.s podlahami,š.1 m, H 10 m </t>
  </si>
  <si>
    <t>96</t>
  </si>
  <si>
    <t>Bourání konstrukcí</t>
  </si>
  <si>
    <t>96 Bourání konstrukcí</t>
  </si>
  <si>
    <t>962052211R00</t>
  </si>
  <si>
    <t xml:space="preserve">Bourání zdiva železobetonového nadzákladového </t>
  </si>
  <si>
    <t>parapety demontovaných oken pro nové schodiště:    (1,15*0,2)*1,7*2*3</t>
  </si>
  <si>
    <t>963012510R00</t>
  </si>
  <si>
    <t xml:space="preserve">Bourání stropů z desek žb. š. 30 cm, tl. do 14 cm </t>
  </si>
  <si>
    <t>Stávající střecha v místě přístavby schodiště:  (2,7*2,7)*0,14*3</t>
  </si>
  <si>
    <t>968071111</t>
  </si>
  <si>
    <t xml:space="preserve">Vyvěšení, zavěšení  křídel oken pl. 1,5 m2 </t>
  </si>
  <si>
    <t>1*2*3</t>
  </si>
  <si>
    <t>968082002U00</t>
  </si>
  <si>
    <t xml:space="preserve">Vybourání plast rámů oken jedn 2m2 </t>
  </si>
  <si>
    <t>(1,15*1,3)*2*3</t>
  </si>
  <si>
    <t>968096002R00</t>
  </si>
  <si>
    <t xml:space="preserve">Bourání parapetů plastových š. do 50 cm </t>
  </si>
  <si>
    <t>(1,15*2)*3</t>
  </si>
  <si>
    <t>99</t>
  </si>
  <si>
    <t>Staveništní přesun hmot</t>
  </si>
  <si>
    <t>99 Staveništní přesun hmot</t>
  </si>
  <si>
    <t>998011001R00</t>
  </si>
  <si>
    <t xml:space="preserve">Přesun hmot pro budovy zděné výšky do 6 m </t>
  </si>
  <si>
    <t>711</t>
  </si>
  <si>
    <t>Izolace proti vodě</t>
  </si>
  <si>
    <t>711 Izolace proti vodě</t>
  </si>
  <si>
    <t>711111001RZ2</t>
  </si>
  <si>
    <t>Izolace proti vlhkosti vodor. nátěr ALP za studena 1x nátěr - včetně dodávky penetračního laku ALP-M</t>
  </si>
  <si>
    <t>P6:   (2,7*2,7)*3</t>
  </si>
  <si>
    <t>S1:  (2,46*2,46)*3</t>
  </si>
  <si>
    <t>S2:  (3*1,54)*3</t>
  </si>
  <si>
    <t xml:space="preserve">  6,45*1,89</t>
  </si>
  <si>
    <t>711112001RZ1</t>
  </si>
  <si>
    <t>Izolace proti vlhkosti svis. nátěr ALP, za studena 1x nátěr - včetně dodávky asfaltového laku</t>
  </si>
  <si>
    <t>S1:  (2,46*4)*0,3*3</t>
  </si>
  <si>
    <t>711141559RY1</t>
  </si>
  <si>
    <t>Izolace proti vlhk. vodorovná pásy přitavením 1 vrstva - dod. modifikovaný asf.pás tl.4,5 mm</t>
  </si>
  <si>
    <t>S1:   (2,46*2,46)*3</t>
  </si>
  <si>
    <t>711141559RZ4</t>
  </si>
  <si>
    <t>Izolace proti vlhk. vodorovná pásy přitavením 2 vrstvy - včetně dodávky SBS modifikovaného pásu</t>
  </si>
  <si>
    <t>P6:  (2,7*2,7)*3</t>
  </si>
  <si>
    <t>711142559RZ4</t>
  </si>
  <si>
    <t>Izolace proti vlhkosti svislá pásy přitavením 2 vrstva - včetně dodávky SBS asf.pásu</t>
  </si>
  <si>
    <t>S1: (2,46*4)*0,3*3</t>
  </si>
  <si>
    <t>998711201R00</t>
  </si>
  <si>
    <t xml:space="preserve">Přesun hmot pro izolace proti vodě, výšky do 6 m </t>
  </si>
  <si>
    <t>712</t>
  </si>
  <si>
    <t>Živičné krytiny</t>
  </si>
  <si>
    <t>712 Živičné krytiny</t>
  </si>
  <si>
    <t>712472101R00</t>
  </si>
  <si>
    <t xml:space="preserve">Mont.povlakové krytiny střech do 30°fólií kotvením </t>
  </si>
  <si>
    <t>S1:  (2,7*2,7)*3</t>
  </si>
  <si>
    <t>28322102.A</t>
  </si>
  <si>
    <t>Střešní folie PVC tl.1,5 mm</t>
  </si>
  <si>
    <t>S1:  (2,7*2,7)*3*1,1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</si>
  <si>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</si>
  <si>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</si>
  <si>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</si>
  <si>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</si>
  <si>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</si>
  <si>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713121111RV4</t>
  </si>
  <si>
    <t>Izolace tepelná podlah na sucho, jednovrstvá včetně dodávky polystyren tl. 80 mm</t>
  </si>
  <si>
    <t>P6:  (2,46*2,46)*3</t>
  </si>
  <si>
    <t>713141125R00</t>
  </si>
  <si>
    <t xml:space="preserve">Izolace tepelná střech, desky, na lepidlo PUK </t>
  </si>
  <si>
    <t xml:space="preserve"> 0,74*2,055</t>
  </si>
  <si>
    <t>713191100RT9</t>
  </si>
  <si>
    <t>Položení separační fólie včetně dodávky fólie PE</t>
  </si>
  <si>
    <t>713191131R00</t>
  </si>
  <si>
    <t xml:space="preserve">Tkanina separační včetně dodávky materiálu </t>
  </si>
  <si>
    <t>S1:  (2,46*2,46)*3*1,05</t>
  </si>
  <si>
    <t>28375975</t>
  </si>
  <si>
    <t>Deska - klín spádový EXTRAPOR 70 S Stabil</t>
  </si>
  <si>
    <t>S1:  (2,46*2,46)*0,18*3*1,05</t>
  </si>
  <si>
    <t>S2:  (3*1,54)*0,05*3*1,05</t>
  </si>
  <si>
    <t xml:space="preserve">  (6,45*1,89)*0,05*1,05</t>
  </si>
  <si>
    <t xml:space="preserve">  (0,74*2,055)*0,05*1,05</t>
  </si>
  <si>
    <t>998713202R00</t>
  </si>
  <si>
    <t xml:space="preserve">Přesun hmot pro izolace tepelné, výšky do 12 m </t>
  </si>
  <si>
    <t>730</t>
  </si>
  <si>
    <t>Ústřední vytápění</t>
  </si>
  <si>
    <t>730 Ústřední vytápění</t>
  </si>
  <si>
    <t>730111333</t>
  </si>
  <si>
    <t xml:space="preserve">Vytápění dle přílohy </t>
  </si>
  <si>
    <t>soubor</t>
  </si>
  <si>
    <t>767</t>
  </si>
  <si>
    <t>Konstrukce zámečnické</t>
  </si>
  <si>
    <t>767 Konstrukce zámečnické</t>
  </si>
  <si>
    <t>767995108R00</t>
  </si>
  <si>
    <t xml:space="preserve">Výroba a montáž  točívé ocelové schodiště, </t>
  </si>
  <si>
    <t>zábradlí, stupní plocha,povrch.úprava vypalovaná.barva 1150x3300 mm,17 stupňů</t>
  </si>
  <si>
    <t>Z10:       3</t>
  </si>
  <si>
    <t>767995111U00</t>
  </si>
  <si>
    <t xml:space="preserve">Mtž ocelový poklop </t>
  </si>
  <si>
    <t>Z11:    1</t>
  </si>
  <si>
    <t>283504666</t>
  </si>
  <si>
    <t>Poklop ocelový kanalizační šachta ,osazovací rám 600/600 mm</t>
  </si>
  <si>
    <t>Z11:   1</t>
  </si>
  <si>
    <t>998767202R00</t>
  </si>
  <si>
    <t xml:space="preserve">Přesun hmot pro zámečnické konstr., výšky do 12 m </t>
  </si>
  <si>
    <t>769</t>
  </si>
  <si>
    <t>Otvorové prvky z plastu</t>
  </si>
  <si>
    <t>769 Otvorové prvky z plastu</t>
  </si>
  <si>
    <t>769000000R00</t>
  </si>
  <si>
    <t xml:space="preserve">Montáž plastových oken </t>
  </si>
  <si>
    <t>O 01:    3</t>
  </si>
  <si>
    <t>O 02:    3</t>
  </si>
  <si>
    <t>61143042</t>
  </si>
  <si>
    <t>Okno plastové 3křídlé ,otvírání 1 křídla,2300x1150  mm vnitřní plast.parapet</t>
  </si>
  <si>
    <t>O 01:     3</t>
  </si>
  <si>
    <t>O 02:     3</t>
  </si>
  <si>
    <t>771</t>
  </si>
  <si>
    <t>Podlahy z dlaždic a obklady</t>
  </si>
  <si>
    <t>771 Podlahy z dlaždic a obklady</t>
  </si>
  <si>
    <t>771413112U00</t>
  </si>
  <si>
    <t xml:space="preserve">Mtž sokl pórovina rovný lepidlo -90 </t>
  </si>
  <si>
    <t>771575109RV4</t>
  </si>
  <si>
    <t>Montáž podlah keram.,hladké, tmel, 30x30 cm lepidlo,spár.hmota</t>
  </si>
  <si>
    <t>597642030</t>
  </si>
  <si>
    <t>Dlažba</t>
  </si>
  <si>
    <t xml:space="preserve">  (2,46*4)*3*0,1</t>
  </si>
  <si>
    <t>24</t>
  </si>
  <si>
    <t>998771202R00</t>
  </si>
  <si>
    <t xml:space="preserve">Přesun hmot pro podlahy z dlaždic, výšky do 12 m </t>
  </si>
  <si>
    <t>M21</t>
  </si>
  <si>
    <t>Elektromontáže</t>
  </si>
  <si>
    <t>M21 Elektromontáže</t>
  </si>
  <si>
    <t>210111227</t>
  </si>
  <si>
    <t xml:space="preserve">Dokladová část (návody, protokoly) </t>
  </si>
  <si>
    <t>kpl</t>
  </si>
  <si>
    <t>210111228</t>
  </si>
  <si>
    <t xml:space="preserve">Vypracování dokumentace skutečného stavu </t>
  </si>
  <si>
    <t>210111229</t>
  </si>
  <si>
    <t xml:space="preserve">Vypracování výchozí revizní zprávy </t>
  </si>
  <si>
    <t>210111231</t>
  </si>
  <si>
    <t xml:space="preserve">Svítidlo nástěnné, žárovkové, s invertorem </t>
  </si>
  <si>
    <t>210111232</t>
  </si>
  <si>
    <t xml:space="preserve">Spínač  střídavý, bílý </t>
  </si>
  <si>
    <t>210111233</t>
  </si>
  <si>
    <t xml:space="preserve">Krabice přístrojová </t>
  </si>
  <si>
    <t>210111234</t>
  </si>
  <si>
    <t xml:space="preserve">Krabice instalační, vč. svorkovnice </t>
  </si>
  <si>
    <t>210800125RT3</t>
  </si>
  <si>
    <t>Kabel CYKY  3x1,5 mm2 pod omítkou s včetně dodávky kabelu 3x1,5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</si>
  <si>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</si>
  <si>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</si>
  <si>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</si>
  <si>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</si>
  <si>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</si>
  <si>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</si>
  <si>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</si>
  <si>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</si>
  <si>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</si>
  <si>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</si>
  <si>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</si>
  <si>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</si>
  <si>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</si>
  <si>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</si>
  <si>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</si>
  <si>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</si>
  <si>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</si>
  <si>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</si>
  <si>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</si>
  <si>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</si>
  <si>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</si>
  <si>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</si>
  <si>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 xml:space="preserve"> Přístavba schodiště</t>
  </si>
  <si>
    <t>Zateplení bez přístavby schodiště</t>
  </si>
  <si>
    <t>100001500R00</t>
  </si>
  <si>
    <t xml:space="preserve">Dočištění stěny základového pasu </t>
  </si>
  <si>
    <t>očištění základového zdiva před vyrovnáním podkladu</t>
  </si>
  <si>
    <t>St4:  (18,5+4+2,7+2,7+9,55+3,9+3,7+18,5)*0,9*3</t>
  </si>
  <si>
    <t xml:space="preserve">  (18,61*3)*0,9</t>
  </si>
  <si>
    <t xml:space="preserve">  (2,25+3,65+11,55+18,98+14,09+0,8+2,5)*0,9</t>
  </si>
  <si>
    <t xml:space="preserve">  (18,75+12,95)*0,9</t>
  </si>
  <si>
    <t xml:space="preserve"> (18,45+10,6)*0,9</t>
  </si>
  <si>
    <t>113106121R00</t>
  </si>
  <si>
    <t xml:space="preserve">Rozebrání dlažeb z betonových dlaždic na sucho </t>
  </si>
  <si>
    <t>P1:  (5,3+10,6+18,55+18,98+18,75+6,5+18,75+11,55+2,55+2,55+1,5+4,75+2,85+18,5+2,7+8+3+2,5+1,5)*0,4</t>
  </si>
  <si>
    <t xml:space="preserve"> (4,75+2,7+18,5+8+2,55+2,55+1,5+4,75+2,7+18,5+2,7+2,95+2,5+0,6+06)*0,4</t>
  </si>
  <si>
    <t>P2: (18,83+7,6+18,18+7,6+12,2)*1,2</t>
  </si>
  <si>
    <t>113106123U00</t>
  </si>
  <si>
    <t>Rozebr zámk dlažba pro pěší komun,dlažba uložit pro zpětnou pokládku</t>
  </si>
  <si>
    <t>P3:  (3,65+2,25)*1,2</t>
  </si>
  <si>
    <t xml:space="preserve">  (5+4,7)*3*1,2</t>
  </si>
  <si>
    <t>113108311R00</t>
  </si>
  <si>
    <t xml:space="preserve">Odstranění podkladu pl.do 50 m2, živice tl. 11 cm </t>
  </si>
  <si>
    <t>P5:</t>
  </si>
  <si>
    <t>Stávající živičný povrch:   (6,35+11+10)*1</t>
  </si>
  <si>
    <t>122288897</t>
  </si>
  <si>
    <t>Ochranna stávajících dřevin,,úprava zatravněných ploch a uvedení okolí školy do původního stavu</t>
  </si>
  <si>
    <t>odkopání základů pro zateplení:  (18,5+4+2,7+2,7+9,55+3,9+3,7+18,5)*(0,8*0,9)*3</t>
  </si>
  <si>
    <t xml:space="preserve">  (18,61*3)*(0,8*0,9)</t>
  </si>
  <si>
    <t xml:space="preserve">  (2,25+3,65+11,55+18,98+14,09+0,8+2,5)*(0,8*0,9)</t>
  </si>
  <si>
    <t xml:space="preserve">  (18,75+12,95)*(0,8*0,9)</t>
  </si>
  <si>
    <t xml:space="preserve"> (18,45+10,6)*(0,8*0,9)</t>
  </si>
  <si>
    <t>30</t>
  </si>
  <si>
    <t>174101102R00</t>
  </si>
  <si>
    <t xml:space="preserve">Zásyp ruční se zhutněním </t>
  </si>
  <si>
    <t>St4:  (18,5+4+2,7+2,7+9,55+3,9+3,7+18,5)*(0,8*0,9)*3</t>
  </si>
  <si>
    <t>181101102R00</t>
  </si>
  <si>
    <t xml:space="preserve">Úprava pláně v zářezech v hor. 1-4, se zhutněním </t>
  </si>
  <si>
    <t>dilatační spára mezi novým a stávajícím asfatobetonem:   (6,35+11+10)*1</t>
  </si>
  <si>
    <t>11</t>
  </si>
  <si>
    <t>Přípravné a přidružené práce</t>
  </si>
  <si>
    <t>11 Přípravné a přidružené práce</t>
  </si>
  <si>
    <t>110111444</t>
  </si>
  <si>
    <t>Přesun informační a hrací prvky z líce zdiva na novou zateplenou fasádu</t>
  </si>
  <si>
    <t>Ov8:    25</t>
  </si>
  <si>
    <t>111000447</t>
  </si>
  <si>
    <t>Pískovcové plastiky na fasádě,dmtž,očištění,nové kotvení pro zat.fasádu a Mtž</t>
  </si>
  <si>
    <t>OV7:     5</t>
  </si>
  <si>
    <t>310238210AJ</t>
  </si>
  <si>
    <t xml:space="preserve">Zazdívka otvorů po osazení VZT </t>
  </si>
  <si>
    <t>1NP:   2+2+2</t>
  </si>
  <si>
    <t>2NP:   5+5+5</t>
  </si>
  <si>
    <t>5</t>
  </si>
  <si>
    <t>Komunikace</t>
  </si>
  <si>
    <t>5 Komunikace</t>
  </si>
  <si>
    <t>451577777R00</t>
  </si>
  <si>
    <t>Podklad pod dlažbu z kameniva drceného  4-8 mm tl.do 10 cm</t>
  </si>
  <si>
    <t>564801300U00</t>
  </si>
  <si>
    <t xml:space="preserve">Podklad komunikací štěrkodrti 0-32 mm 15cm </t>
  </si>
  <si>
    <t>P5:   (6,35+11+10)*1</t>
  </si>
  <si>
    <t>564801301</t>
  </si>
  <si>
    <t xml:space="preserve">Podklad komunikací štěrkodrti 0 - 32 mm 15cm </t>
  </si>
  <si>
    <t>564801400U00</t>
  </si>
  <si>
    <t xml:space="preserve">Podklad komunikací štěrkodrti  0 - 63 mm 20cm </t>
  </si>
  <si>
    <t>577114116R00</t>
  </si>
  <si>
    <t xml:space="preserve">Beton asf.ACL 16 S,modif.ložný š. do 3 m, tl. 7 cm </t>
  </si>
  <si>
    <t>577131111R00</t>
  </si>
  <si>
    <t xml:space="preserve">Beton asfalt. ACO 11+ obrusný, š. do 3 m, tl. 4 cm </t>
  </si>
  <si>
    <t>596215021R00</t>
  </si>
  <si>
    <t xml:space="preserve">Kladení zámkové dlažby tl. 6 cm do drtě tl. 4 cm </t>
  </si>
  <si>
    <t>596811111R00</t>
  </si>
  <si>
    <t xml:space="preserve">Kladení dlaždic kom.pro pěší, lože z kameniva těž. </t>
  </si>
  <si>
    <t>P2: (18,83+7,6+18,18+7,6+12)*1,2</t>
  </si>
  <si>
    <t>59245320</t>
  </si>
  <si>
    <t>Dlaždice betonová HBB 40x40x4,5 cm šedá</t>
  </si>
  <si>
    <t>101</t>
  </si>
  <si>
    <t>612401391RT2</t>
  </si>
  <si>
    <t>Omítka malých ploch vnitřních stěn do 1 m2 s použitím suché maltové směsi</t>
  </si>
  <si>
    <t>Začištění omítek kolem prostupů VZT:</t>
  </si>
  <si>
    <t>612403380R00</t>
  </si>
  <si>
    <t xml:space="preserve">Hrubá výplň rýh ve stěnách do 3x3 cm maltou ze SMS </t>
  </si>
  <si>
    <t>Elektroinstalac k VZT:200</t>
  </si>
  <si>
    <t>612421131RT2</t>
  </si>
  <si>
    <t>Oprava vápen.omítek stěn do 5 % pl. - štukových s použitím suché maltové směsi</t>
  </si>
  <si>
    <t>Elektroinstalace k VZT:200*0,5</t>
  </si>
  <si>
    <t>620991121R00</t>
  </si>
  <si>
    <t xml:space="preserve">Zakrývání výplní vnějších otvorů z lešení </t>
  </si>
  <si>
    <t>2NP:  (1,9*2,4)*8*3</t>
  </si>
  <si>
    <t xml:space="preserve">  (2,3*1,15)*2*3</t>
  </si>
  <si>
    <t xml:space="preserve"> (2,4*1,75)*3</t>
  </si>
  <si>
    <t>(1,3*4,75)*2*3</t>
  </si>
  <si>
    <t>1NP: (1,95*2,4)*6*3</t>
  </si>
  <si>
    <t xml:space="preserve"> (1,3*4,75)*2*3</t>
  </si>
  <si>
    <t>(2,3*3)*3</t>
  </si>
  <si>
    <t>(2,3*1,15)*3</t>
  </si>
  <si>
    <t>(3*1,15)*4</t>
  </si>
  <si>
    <t>(1,3*2,45)*3</t>
  </si>
  <si>
    <t>(3*1,75)*3</t>
  </si>
  <si>
    <t>(2*0,8)*2</t>
  </si>
  <si>
    <t>(0,9*0,9)*17</t>
  </si>
  <si>
    <t>(3*0,6)*2</t>
  </si>
  <si>
    <t>(1,75*2,4)*4</t>
  </si>
  <si>
    <t>(2,35*4,75)*3</t>
  </si>
  <si>
    <t>1,9*0,85</t>
  </si>
  <si>
    <t>(1,9*2,4)*6</t>
  </si>
  <si>
    <t>(2,2*0,9)*3</t>
  </si>
  <si>
    <t>(2,35*4,75)*2</t>
  </si>
  <si>
    <t>621016191R00</t>
  </si>
  <si>
    <t>Penetrační nátěr stěn, ,penetrace</t>
  </si>
  <si>
    <t>St1:  (18,5*2+13,45)*4,2</t>
  </si>
  <si>
    <t xml:space="preserve">  (18,83+16,18+2,25+3,65+11,55+18,75+12,99+18,75+18,99+18,55+10,6+18,45+14,09+2,5)*4,2</t>
  </si>
  <si>
    <t xml:space="preserve"> (2,85+4+9,55+4)*2,2*3</t>
  </si>
  <si>
    <t xml:space="preserve"> (15,48+19)*3,15*3</t>
  </si>
  <si>
    <t xml:space="preserve"> (9,55+10,6)*3,15*3</t>
  </si>
  <si>
    <t xml:space="preserve"> (9,55*1,05)*3</t>
  </si>
  <si>
    <t>St2:  (3*1,54)*3</t>
  </si>
  <si>
    <t>622252001U00</t>
  </si>
  <si>
    <t xml:space="preserve">Mtž zakládací soklová lišta zateplení </t>
  </si>
  <si>
    <t>St1:  18,5+4+2,7+2,7+9,55+3,9+3,7+18,5</t>
  </si>
  <si>
    <t xml:space="preserve">  18,61*3</t>
  </si>
  <si>
    <t xml:space="preserve">  2,25+3,65+11,55+18,98+14,09+0,8+2,5</t>
  </si>
  <si>
    <t xml:space="preserve">  18,75+12,95</t>
  </si>
  <si>
    <t xml:space="preserve"> 18,45+10,6</t>
  </si>
  <si>
    <t>622311113R00</t>
  </si>
  <si>
    <t xml:space="preserve">Dilatační profil  fasádní </t>
  </si>
  <si>
    <t>622311335RT3</t>
  </si>
  <si>
    <t>Zatepl.systém , fasáda, EPS  plus tl.160 mm s omítkou SilikonTop 3,2 kg/m2</t>
  </si>
  <si>
    <t>odpčet okna:  -492,0875</t>
  </si>
  <si>
    <t>622311353RT3</t>
  </si>
  <si>
    <t>Zatepl.systém ostění, EPS F plus tl. 30 mm s omítkou SilikonTop 3,2 kg/m2</t>
  </si>
  <si>
    <t>2NP:  (1,9*2+2,4)*0,2*8*3</t>
  </si>
  <si>
    <t xml:space="preserve">  (2,3*2+1,15)*0,2*2*3</t>
  </si>
  <si>
    <t xml:space="preserve"> (2,4*2+1,75)*0,2*3</t>
  </si>
  <si>
    <t>(1,3*2+4,75)*0,2*2*3</t>
  </si>
  <si>
    <t>1NP: (1,95*2+2,4)*0,2*6*3</t>
  </si>
  <si>
    <t xml:space="preserve"> (1,3*2+4,75)*0,2*2*3</t>
  </si>
  <si>
    <t>(2,3*2+3)*0,2*3</t>
  </si>
  <si>
    <t>(2,3*2+1,15)*0,2*3</t>
  </si>
  <si>
    <t>(3*2+1,15)*0,2*4</t>
  </si>
  <si>
    <t>(1,3*2+2,45)*0,2*3</t>
  </si>
  <si>
    <t>(3*2+1,75)*0,2*3</t>
  </si>
  <si>
    <t>(2*2+0,8)*0,2*2</t>
  </si>
  <si>
    <t>(0,9*2+0,9)*0,2*17</t>
  </si>
  <si>
    <t>(3*2+0,6)*0,2*2</t>
  </si>
  <si>
    <t>(1,75*2+2,4)*0,2*4</t>
  </si>
  <si>
    <t>(2,35*2+4,75)*0,2*3</t>
  </si>
  <si>
    <t>(1,9*2+0,85)*0,2</t>
  </si>
  <si>
    <t>(1,9*2+2,4)*0,2*6</t>
  </si>
  <si>
    <t>(2,2*2+0,9)*0,2*3</t>
  </si>
  <si>
    <t>(2,35*2+4,75)*0,2*2</t>
  </si>
  <si>
    <t>622311514R00</t>
  </si>
  <si>
    <t xml:space="preserve">Izolace suterénu  XPS tl. 140 mm, bez PÚ </t>
  </si>
  <si>
    <t>622311524RU1</t>
  </si>
  <si>
    <t>Zateplovací systém , sokl, XPS tl. 140 mm s mozaikovou omítkou 5,5 kg/m2</t>
  </si>
  <si>
    <t>St3:  (18,5+4+2,7+2,7+9,55+3,9+3,7+18,5)*0,3*3</t>
  </si>
  <si>
    <t xml:space="preserve">  (18,61*3)*0,3</t>
  </si>
  <si>
    <t xml:space="preserve">  (2,25+3,65+11,55+18,98+14,09+0,8+2,5)*0,3</t>
  </si>
  <si>
    <t xml:space="preserve">  (18,75+12,95)*0,3</t>
  </si>
  <si>
    <t xml:space="preserve"> (18,45+10,6)*0,3</t>
  </si>
  <si>
    <t>622311564R00</t>
  </si>
  <si>
    <t xml:space="preserve">Zateplovací systém , parapet, XPS tl. 40 mm </t>
  </si>
  <si>
    <t>2NP:  (2,4*0,2)*8*3</t>
  </si>
  <si>
    <t xml:space="preserve">  (1,15*0,2)*2*3</t>
  </si>
  <si>
    <t xml:space="preserve"> (1,75*0,2)*3</t>
  </si>
  <si>
    <t>(4,75*0,2)*2*3</t>
  </si>
  <si>
    <t>1NP: (2,4*0,2)*6*3</t>
  </si>
  <si>
    <t xml:space="preserve"> (4,75*0,2)*2*3</t>
  </si>
  <si>
    <t>(3*0,2)*3</t>
  </si>
  <si>
    <t>(1,15*0,2)*3</t>
  </si>
  <si>
    <t>(1,15*0,2)*4</t>
  </si>
  <si>
    <t>(2,45*0,2)*3</t>
  </si>
  <si>
    <t>(1,75*0,2)*3</t>
  </si>
  <si>
    <t>(0,8*0,2)*2</t>
  </si>
  <si>
    <t>(0,9*0,2)*17</t>
  </si>
  <si>
    <t>(0,6*0,2)*2</t>
  </si>
  <si>
    <t>(2,4*0,2)*4</t>
  </si>
  <si>
    <t>(4,75*0,2)*3</t>
  </si>
  <si>
    <t>0,85*0,2</t>
  </si>
  <si>
    <t>(2,4*0,2)*6</t>
  </si>
  <si>
    <t>(+0,9*0,2)*3</t>
  </si>
  <si>
    <t>(4,75*0,2)*2</t>
  </si>
  <si>
    <t>622421451RT4</t>
  </si>
  <si>
    <t>Zateplovací systém, minerální desky 50 mm podhled,s omítkou  silikonová zrno 1 mm</t>
  </si>
  <si>
    <t>622422331R00</t>
  </si>
  <si>
    <t xml:space="preserve">Oprava vnějších omítek vápen. drásan. II. do 30 % </t>
  </si>
  <si>
    <t>622473187RT2</t>
  </si>
  <si>
    <t>Příplatek za okenní lištu (APU) - montáž včetně dodávky lišty</t>
  </si>
  <si>
    <t>2NP:  (1,9*2+2,4)*8*3</t>
  </si>
  <si>
    <t xml:space="preserve">  (2,3*2+1,15)*2*3</t>
  </si>
  <si>
    <t xml:space="preserve"> (2,4*2+1,75)*3</t>
  </si>
  <si>
    <t>(1,3*2+4,75)*2*3</t>
  </si>
  <si>
    <t>1NP: (1,95*2+2,4)*6*3</t>
  </si>
  <si>
    <t xml:space="preserve"> (1,3*2+4,75)*2*3</t>
  </si>
  <si>
    <t>(2,3*2+3)*3</t>
  </si>
  <si>
    <t>(2,3*2+1,15)*3</t>
  </si>
  <si>
    <t>(3*2+1,15)*4</t>
  </si>
  <si>
    <t>(1,3*2+2,45)*3</t>
  </si>
  <si>
    <t>(3*2+1,75)*3</t>
  </si>
  <si>
    <t>(2*2+0,8)*2</t>
  </si>
  <si>
    <t>(0,9*2+0,9)*17</t>
  </si>
  <si>
    <t>(3*2+0,6)*2</t>
  </si>
  <si>
    <t>(1,75*2+2,4)*4</t>
  </si>
  <si>
    <t>(2,35*2+4,75)*3</t>
  </si>
  <si>
    <t>1,9*2+0,85</t>
  </si>
  <si>
    <t>(1,9*2+2,4)*6</t>
  </si>
  <si>
    <t>(2,2*2+0,9)*3</t>
  </si>
  <si>
    <t>(2,35*2+4,75)*2</t>
  </si>
  <si>
    <t>629995101U00</t>
  </si>
  <si>
    <t xml:space="preserve">Očištění vně povrch omytí tlak voda </t>
  </si>
  <si>
    <t>553420164</t>
  </si>
  <si>
    <t>Lišta zakládací 501116 AL 1,0 163 mm l=2 m</t>
  </si>
  <si>
    <t>233,95*1,05</t>
  </si>
  <si>
    <t>64</t>
  </si>
  <si>
    <t>Výplně otvorů</t>
  </si>
  <si>
    <t>64 Výplně otvorů</t>
  </si>
  <si>
    <t>644941111U00</t>
  </si>
  <si>
    <t xml:space="preserve">Osazení ventilační mřížka pr.15 cm </t>
  </si>
  <si>
    <t>OV9:   80</t>
  </si>
  <si>
    <t>28350292</t>
  </si>
  <si>
    <t>Mřížka větrací PVC kulatá 150mm se síťkou</t>
  </si>
  <si>
    <t>OV9:    80</t>
  </si>
  <si>
    <t>91</t>
  </si>
  <si>
    <t>Doplňující práce na komunikaci</t>
  </si>
  <si>
    <t>91 Doplňující práce na komunikaci</t>
  </si>
  <si>
    <t>916331111U00</t>
  </si>
  <si>
    <t xml:space="preserve">Osaz zahradní obrubník beton -opěra </t>
  </si>
  <si>
    <t>919735112R00</t>
  </si>
  <si>
    <t xml:space="preserve">Řezání stávajícího živičného krytu tl. 5 - 10 cm </t>
  </si>
  <si>
    <t>stávající asfaltový povrch :   6,35+11+10</t>
  </si>
  <si>
    <t>dilatační spára mezi novým a stávajícím asfatobetonem:   6,35+11+10</t>
  </si>
  <si>
    <t>59217337</t>
  </si>
  <si>
    <t>Obrubník zahradní ABO 5-20 500/50/250 mm</t>
  </si>
  <si>
    <t xml:space="preserve">  200</t>
  </si>
  <si>
    <t>93</t>
  </si>
  <si>
    <t>Dokončovací práce inženýrskách staveb</t>
  </si>
  <si>
    <t>93 Dokončovací práce inženýrskách staveb</t>
  </si>
  <si>
    <t>931627111R00</t>
  </si>
  <si>
    <t xml:space="preserve">Úprava dilatační spáry asfaltovou izolač. zálivkou </t>
  </si>
  <si>
    <t>kg</t>
  </si>
  <si>
    <t>dilatační spára mezi novým a stávajícím asfatobetonem:   (6,35+11+10)*0,6</t>
  </si>
  <si>
    <t>941941031RT4</t>
  </si>
  <si>
    <t>Montáž lešení leh.řad.s podlahami,š.do 1 m, H 10 m lešení SPRINT</t>
  </si>
  <si>
    <t>St1:  (18,5*2+15,45)*4,2</t>
  </si>
  <si>
    <t xml:space="preserve">  (18,83+16,18+2,25+3,65+11,55+18,75+12,99+20,75+18,99+20,55+10,6+20,45+14,09+2,5)*4,2</t>
  </si>
  <si>
    <t xml:space="preserve"> (2,85+4+10,55+4)*2,2*3</t>
  </si>
  <si>
    <t xml:space="preserve"> (17,48+19)*3,15*3</t>
  </si>
  <si>
    <t xml:space="preserve"> (9,55+12,6)*3,15*3</t>
  </si>
  <si>
    <t xml:space="preserve"> (11,55*1,05)*3</t>
  </si>
  <si>
    <t>941941192RT4</t>
  </si>
  <si>
    <t>Příplatek za každý měsíc použití lešení k pol.1032 lešení systémové</t>
  </si>
  <si>
    <t>1758,912*2,5</t>
  </si>
  <si>
    <t>941941831RT4</t>
  </si>
  <si>
    <t>Demontáž lešení leh.řad.s podlahami,š.1 m, H 10 m lešení</t>
  </si>
  <si>
    <t>95</t>
  </si>
  <si>
    <t>Dokončovací konstrukce na pozemních stavbách</t>
  </si>
  <si>
    <t>95 Dokončovací konstrukce na pozemních stavbách</t>
  </si>
  <si>
    <t>952901110R00</t>
  </si>
  <si>
    <t xml:space="preserve">Čištění mytím vnějších ploch oken a dveří </t>
  </si>
  <si>
    <t>965042241RT5</t>
  </si>
  <si>
    <t>Bourání mazanin betonových tl. nad 10 cm, nad 4 m2 sbíječka  tl. mazaniny 15 - 20 cm</t>
  </si>
  <si>
    <t>P4:</t>
  </si>
  <si>
    <t>stávající dlažba:  (1,2*2,45)+(3,15*1,5)+(2,75*1,5)+(2,75*1,5)+(2,75*1,5)+(3,65*2,25)*0,15</t>
  </si>
  <si>
    <t>965049112RT1</t>
  </si>
  <si>
    <t>Příplatek, bourání mazanin se svař.síťí nad 10 cm jednostranná výztuž svařovanou sítí</t>
  </si>
  <si>
    <t>stávající dlažba:  (1,2*2,45)+(3,15*1,5)+(2,75*1,5)+(2,75*1,5)+(2,75*1,5)*0,15</t>
  </si>
  <si>
    <t>965081213U00</t>
  </si>
  <si>
    <t xml:space="preserve">Bour dlažd keram tl -10 mm &gt;1m2 </t>
  </si>
  <si>
    <t>stávající dlažba:  (1,2*2,45)+(3,15*1,5)+(2,75*1,5)+(2,75*1,5)+(2,75*1,5)+(3,65*2,25)</t>
  </si>
  <si>
    <t>967041112R00</t>
  </si>
  <si>
    <t xml:space="preserve">Vybourání vnějšího parapetu </t>
  </si>
  <si>
    <t>97</t>
  </si>
  <si>
    <t>Prorážení otvorů</t>
  </si>
  <si>
    <t>97 Prorážení otvorů</t>
  </si>
  <si>
    <t>970031018R00</t>
  </si>
  <si>
    <t xml:space="preserve">Vrtání jádrové do zdiva cihelného d 10-14 mm </t>
  </si>
  <si>
    <t>Z13:   4*2*4</t>
  </si>
  <si>
    <t>970031301AJ</t>
  </si>
  <si>
    <t xml:space="preserve">Vrtání jádrové do zdiva cihelného do D 350 mm </t>
  </si>
  <si>
    <t>Prostupy pro VZT:</t>
  </si>
  <si>
    <t>1NP:   (2+2+2)*0,2</t>
  </si>
  <si>
    <t>2NP:   (3*3)*0,25</t>
  </si>
  <si>
    <t>(2*3)*0,3</t>
  </si>
  <si>
    <t>970033060R00</t>
  </si>
  <si>
    <t xml:space="preserve">Příp. za jádr. vrt. ve H nad 1,5 m cihel do D 60mm </t>
  </si>
  <si>
    <t>970034060R00</t>
  </si>
  <si>
    <t xml:space="preserve">Příp. za jádr. vrt. vod. ve stěně cihel do D 60 mm </t>
  </si>
  <si>
    <t>974049121R00</t>
  </si>
  <si>
    <t xml:space="preserve">Vysekání rýh v betonových zdech 3x3 cm </t>
  </si>
  <si>
    <t>978059631R00</t>
  </si>
  <si>
    <t xml:space="preserve">Odsekání vnějších obkladů stěn nad 2 m2 </t>
  </si>
  <si>
    <t>Osekání gabřince:   (9,55+3,7)*6,4*3</t>
  </si>
  <si>
    <t xml:space="preserve">  (18,98+21,53)*2,9</t>
  </si>
  <si>
    <t>999281108R00</t>
  </si>
  <si>
    <t xml:space="preserve">Přesun hmot pro opravy a údržbu do výšky 12 m </t>
  </si>
  <si>
    <t>St4+St3:  (18,5+4+2,7+2,7+9,55+3,9+3,7+18,5)*1,2*3</t>
  </si>
  <si>
    <t xml:space="preserve">  (18,61*3)*1,2</t>
  </si>
  <si>
    <t xml:space="preserve">  (2,25+3,65+11,55+18,98+14,09+0,8+2,5)*1,2</t>
  </si>
  <si>
    <t xml:space="preserve">  (18,75+12,95)*1,2</t>
  </si>
  <si>
    <t xml:space="preserve"> (18,45+10,6)*1,2</t>
  </si>
  <si>
    <t>711112051U00</t>
  </si>
  <si>
    <t xml:space="preserve">Izolace S studená 2x tekutá hydroiz </t>
  </si>
  <si>
    <t>711112131RZ2</t>
  </si>
  <si>
    <t>Izolace proti vlhkosti svis. 1x stěrka, za studena ,včetně dodávky</t>
  </si>
  <si>
    <t>711132311R00</t>
  </si>
  <si>
    <t xml:space="preserve">Prov. izolace nopovou fólií svisle, vč.uchyc.prvků </t>
  </si>
  <si>
    <t xml:space="preserve">St4+St3.:  (18,5+4+2,7+2,7+9,55+3,9+3,7+18,5)*0,9*3 </t>
  </si>
  <si>
    <t>28323115</t>
  </si>
  <si>
    <t>Fólie nopová  tl. 0,6 mm š. 1000 mm</t>
  </si>
  <si>
    <t>330</t>
  </si>
  <si>
    <t xml:space="preserve">  0,74*2,055</t>
  </si>
  <si>
    <t>Doplnění krytiny pod oplechování atik: 0,5*445</t>
  </si>
  <si>
    <t>250,0712*1,1</t>
  </si>
  <si>
    <t>713131142R00</t>
  </si>
  <si>
    <t xml:space="preserve">Montáž izolace na tmel a hmožd.4 ks/m2, cihla plná </t>
  </si>
  <si>
    <t>Atika:   0,25*445</t>
  </si>
  <si>
    <t>28376405.A</t>
  </si>
  <si>
    <t>Deska fasádní EPS-F tl. 100 mm polystyrén</t>
  </si>
  <si>
    <t>Atika:   (0,25*445)*2*1,1</t>
  </si>
  <si>
    <t>721</t>
  </si>
  <si>
    <t>Vnitřní kanalizace</t>
  </si>
  <si>
    <t>721 Vnitřní kanalizace</t>
  </si>
  <si>
    <t>721210814R00</t>
  </si>
  <si>
    <t xml:space="preserve">Demontáž střešního vtoku DN 125 </t>
  </si>
  <si>
    <t>stávající vtoky pro nové vtoky OV3:    4</t>
  </si>
  <si>
    <t>721233116R00</t>
  </si>
  <si>
    <t xml:space="preserve">Vtok střešní PVC DN 125 </t>
  </si>
  <si>
    <t>OV2:    5</t>
  </si>
  <si>
    <t>721233213U00</t>
  </si>
  <si>
    <t xml:space="preserve">Vtok PP svislý DN125 pochůz střecha </t>
  </si>
  <si>
    <t>OV3:     4</t>
  </si>
  <si>
    <t>998721202R00</t>
  </si>
  <si>
    <t xml:space="preserve">Přesun hmot pro vnitřní kanalizaci, výšky do 12 m </t>
  </si>
  <si>
    <t>762</t>
  </si>
  <si>
    <t>Konstrukce tesařské</t>
  </si>
  <si>
    <t>762 Konstrukce tesařské</t>
  </si>
  <si>
    <t>762342451U00</t>
  </si>
  <si>
    <t xml:space="preserve">Mtž klínu obožení atiky </t>
  </si>
  <si>
    <t>Atika:   445/0,4</t>
  </si>
  <si>
    <t>762441111RT2</t>
  </si>
  <si>
    <t>Montáž obložení atiky,OSB desky,1vrst.,přibíjením včetně dodávky desky OSB ECO 3 N tl. 18 mm</t>
  </si>
  <si>
    <t>K06:   0,3*445</t>
  </si>
  <si>
    <t>762495000R00</t>
  </si>
  <si>
    <t xml:space="preserve">Spojovací a ochranné prostř. obložení atiky </t>
  </si>
  <si>
    <t>0,3*445</t>
  </si>
  <si>
    <t>762911111R00</t>
  </si>
  <si>
    <t xml:space="preserve">Impregnace řeziva máčením Bochemit QB </t>
  </si>
  <si>
    <t>(0,06+0,04)*2*1112,5</t>
  </si>
  <si>
    <t>60510011</t>
  </si>
  <si>
    <t>Lať střešní profil smrkový 40/60 mm  dl = 3 - 5 m</t>
  </si>
  <si>
    <t>1112,5*1,1</t>
  </si>
  <si>
    <t>1225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</si>
  <si>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</si>
  <si>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</si>
  <si>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</si>
  <si>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</si>
  <si>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</si>
  <si>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764311821R00</t>
  </si>
  <si>
    <t xml:space="preserve">Demontáž krytiny, tabule 2 x 1 m, do 25 m2, do 30° </t>
  </si>
  <si>
    <t>Stávající krytina markýz:</t>
  </si>
  <si>
    <t>764331851R00</t>
  </si>
  <si>
    <t xml:space="preserve">Demontáž lišty </t>
  </si>
  <si>
    <t>764410850R00</t>
  </si>
  <si>
    <t xml:space="preserve">Demontáž oplechování parapetů,rš od 100 do 330 mm </t>
  </si>
  <si>
    <t>764421850R00</t>
  </si>
  <si>
    <t xml:space="preserve">Demontáž oplechování atiky,rš od 250 do 330 mm </t>
  </si>
  <si>
    <t>764451802R00</t>
  </si>
  <si>
    <t xml:space="preserve">Demontáž odpadních trub .100 mm </t>
  </si>
  <si>
    <t>764701235R00</t>
  </si>
  <si>
    <t xml:space="preserve">Odpadní trouba PVC  kruhová, DN 125 mm </t>
  </si>
  <si>
    <t>OV10:    (3,6*2)+(6,5*2)</t>
  </si>
  <si>
    <t>764898221R00</t>
  </si>
  <si>
    <t xml:space="preserve">Odpadní trouby kruhové, D 100 mm </t>
  </si>
  <si>
    <t>K07:    3</t>
  </si>
  <si>
    <t>764898303RT1</t>
  </si>
  <si>
    <t>Oplechování parapetů, rš 260 mm plech tl. 0,6 mm, povrchová úprava PE</t>
  </si>
  <si>
    <t>K01:</t>
  </si>
  <si>
    <t>0,9*21</t>
  </si>
  <si>
    <t>1,15*(6+9)</t>
  </si>
  <si>
    <t>2,4*(31+24)</t>
  </si>
  <si>
    <t>2,45*(3+3)</t>
  </si>
  <si>
    <t>3*(3+3)</t>
  </si>
  <si>
    <t>4,75*(6+6)</t>
  </si>
  <si>
    <t>1,75*3</t>
  </si>
  <si>
    <t>764898304RT1</t>
  </si>
  <si>
    <t>Oplechování parapetů, rš 400 mm plech tl. 0,6 mm, povrchová úprava PE</t>
  </si>
  <si>
    <t>K02:  (4,75*5)+3,75</t>
  </si>
  <si>
    <t>764898444</t>
  </si>
  <si>
    <t xml:space="preserve">Lemování,závětrná lišta, rš 250 mm </t>
  </si>
  <si>
    <t>K04:    14,15</t>
  </si>
  <si>
    <t>764898445</t>
  </si>
  <si>
    <t>Lemování,závětrná lišta, rš 200 mm plech tl. 0,6 mm</t>
  </si>
  <si>
    <t>K05:   17,85</t>
  </si>
  <si>
    <t>764898446</t>
  </si>
  <si>
    <t>Oplechování atiky se závětrnou lištou rš 330 mm plech tl. 0,6 mm, povrchová úprava PE</t>
  </si>
  <si>
    <t>K06:   445</t>
  </si>
  <si>
    <t>998764202R00</t>
  </si>
  <si>
    <t xml:space="preserve">Přesun hmot pro klempířské konstr., výšky do 12 m </t>
  </si>
  <si>
    <t>767122112R00</t>
  </si>
  <si>
    <t xml:space="preserve">Montáž mříží, svařovaných </t>
  </si>
  <si>
    <t>Z01:   (1*1)*8</t>
  </si>
  <si>
    <t>Z02:   (2,5*2)*7</t>
  </si>
  <si>
    <t>767122811R00</t>
  </si>
  <si>
    <t xml:space="preserve">Demontáž mříže okna </t>
  </si>
  <si>
    <t>východní strana:   2</t>
  </si>
  <si>
    <t>jížní strana:   5</t>
  </si>
  <si>
    <t>767312111R00</t>
  </si>
  <si>
    <t xml:space="preserve">Mtž stříšky </t>
  </si>
  <si>
    <t>OV1:    1</t>
  </si>
  <si>
    <t>767681110R00</t>
  </si>
  <si>
    <t xml:space="preserve">Montáž zárubní montovat.1kř. hl. 8,5, š. do 80 cm </t>
  </si>
  <si>
    <t>Z8:   2</t>
  </si>
  <si>
    <t>767931301U00</t>
  </si>
  <si>
    <t xml:space="preserve">Osazení mřížka litina/ocel </t>
  </si>
  <si>
    <t>Z06:     8</t>
  </si>
  <si>
    <t>Z05:      1</t>
  </si>
  <si>
    <t>767995103R00</t>
  </si>
  <si>
    <t xml:space="preserve">Montáž rohoží </t>
  </si>
  <si>
    <t>Z07:   13</t>
  </si>
  <si>
    <t>767995104</t>
  </si>
  <si>
    <t xml:space="preserve">Mtž krycí mříž angl.dvorku 2400x1600 mm </t>
  </si>
  <si>
    <t>Z04:  1</t>
  </si>
  <si>
    <t>767995104R00</t>
  </si>
  <si>
    <t xml:space="preserve">Výroba a montáž kov. atypických konstr. do 50 kg </t>
  </si>
  <si>
    <t>Z13:  (0,16*4)*2*10,1</t>
  </si>
  <si>
    <t xml:space="preserve">   (1,9*4)*14,3</t>
  </si>
  <si>
    <t>Z12:   1</t>
  </si>
  <si>
    <t>767996802</t>
  </si>
  <si>
    <t xml:space="preserve">Demontáž vstupních rohoží pro </t>
  </si>
  <si>
    <t>P5:   13</t>
  </si>
  <si>
    <t>767996802R00</t>
  </si>
  <si>
    <t xml:space="preserve">Demontáž nosných sloupků střechy </t>
  </si>
  <si>
    <t>sloupy přístřešku bouraného pro přístvbu schodiště:    3</t>
  </si>
  <si>
    <t>13380625</t>
  </si>
  <si>
    <t>Tyč průřezu I 140, střední, jakost oceli 11375</t>
  </si>
  <si>
    <t>Z13:   (1,9*4)*0,0143*1,05</t>
  </si>
  <si>
    <t>13511116</t>
  </si>
  <si>
    <t>Ocel široká jakost S235 JGR2  160x 8 mm</t>
  </si>
  <si>
    <t>Z13:  (0,16*4)*2*0,0101*1,05</t>
  </si>
  <si>
    <t>283189132</t>
  </si>
  <si>
    <t>Oblouková stříška na dveře kotvená a zavěšená do obvodové stěny 2480/910 mm</t>
  </si>
  <si>
    <t>283504683</t>
  </si>
  <si>
    <t>Poklop ocelový kruhový,osazovací rám pr. 600 mm</t>
  </si>
  <si>
    <t>Z12:    1</t>
  </si>
  <si>
    <t>31110713</t>
  </si>
  <si>
    <t>Matice přesná šestihranná 02 1401 M 10</t>
  </si>
  <si>
    <t>Z1:  4*2*4</t>
  </si>
  <si>
    <t>31122023</t>
  </si>
  <si>
    <t>Podložka velká PVL 10</t>
  </si>
  <si>
    <t>1000 k</t>
  </si>
  <si>
    <t>31171801.A</t>
  </si>
  <si>
    <t>Kotva chemická - ampule maxima M10</t>
  </si>
  <si>
    <t>31179106</t>
  </si>
  <si>
    <t>Tyč závitová M10, DIN 975</t>
  </si>
  <si>
    <t>Z13:  (0,1*4)*2*4</t>
  </si>
  <si>
    <t>37501307</t>
  </si>
  <si>
    <t>Mříž svařovaná ocelová rámová konstrukce 30/30 výplň tyčovina 1+2 nátěr</t>
  </si>
  <si>
    <t>37501308</t>
  </si>
  <si>
    <t>Mříž větrací fasádní nerez,výplň perforovaný plech 1100x450 mm</t>
  </si>
  <si>
    <t>Z05:     1</t>
  </si>
  <si>
    <t>42953050.A</t>
  </si>
  <si>
    <t>Protidešťová žaluzie 300/300 žárově zinkovaná ocel</t>
  </si>
  <si>
    <t>Z06:      7</t>
  </si>
  <si>
    <t>42953051.A</t>
  </si>
  <si>
    <t>Protidešťová žaluzie 150/150,žárově zinkovaná</t>
  </si>
  <si>
    <t>Z06:    1</t>
  </si>
  <si>
    <t>55340770</t>
  </si>
  <si>
    <t>Dveře kovové se zámkem FAB 746576.1 80x197 L</t>
  </si>
  <si>
    <t>Z8:      2</t>
  </si>
  <si>
    <t>55347129</t>
  </si>
  <si>
    <t>Krycí mříž anglic.dvorek 2400x1600 mm</t>
  </si>
  <si>
    <t>Z04:    1</t>
  </si>
  <si>
    <t>69742510</t>
  </si>
  <si>
    <t>Rohož vstupní  900x400 mm</t>
  </si>
  <si>
    <t>Z07:     13</t>
  </si>
  <si>
    <t>O 03:    3</t>
  </si>
  <si>
    <t>769000001R00</t>
  </si>
  <si>
    <t xml:space="preserve">Montáž plastových dveří </t>
  </si>
  <si>
    <t>D 01:     3</t>
  </si>
  <si>
    <t>D 02:     3</t>
  </si>
  <si>
    <t>D 03:     2</t>
  </si>
  <si>
    <t>61143251</t>
  </si>
  <si>
    <t>Dveře plastové 1křídlé s nadsvětlíkem 3000x1150 mm</t>
  </si>
  <si>
    <t>D02:     3</t>
  </si>
  <si>
    <t>61143252</t>
  </si>
  <si>
    <t>Dveře  plastové 1křídlové s nadsvětlíkem 3000x900 mm</t>
  </si>
  <si>
    <t>D03:     2</t>
  </si>
  <si>
    <t>61143790.A</t>
  </si>
  <si>
    <t>Dveře vchodové plast 2křídlé s nadsvětlíkem 3000x1750mm</t>
  </si>
  <si>
    <t>D01:    3</t>
  </si>
  <si>
    <t>783</t>
  </si>
  <si>
    <t>Nátěry</t>
  </si>
  <si>
    <t>783 Nátěry</t>
  </si>
  <si>
    <t>783212100R00</t>
  </si>
  <si>
    <t xml:space="preserve">Nátěr olejový kovových konstrukcí dvojnásobný </t>
  </si>
  <si>
    <t>Z13:  (0,14+0,08+0,08)*2*1,9*4</t>
  </si>
  <si>
    <t xml:space="preserve"> (0,16*0,16)*2*2*4</t>
  </si>
  <si>
    <t>783417620U00</t>
  </si>
  <si>
    <t xml:space="preserve">Nátěr ocel.sloupku dl.3 m DN -80 2x </t>
  </si>
  <si>
    <t>Z09:   3*12</t>
  </si>
  <si>
    <t>784</t>
  </si>
  <si>
    <t>Malby</t>
  </si>
  <si>
    <t>784 Malby</t>
  </si>
  <si>
    <t>784195112R00</t>
  </si>
  <si>
    <t xml:space="preserve">Malba tekutá Primalex Standard, bílá, 2 x </t>
  </si>
  <si>
    <t>Malby dotčených stěn v celé ploše po provedení prací VZT:    300</t>
  </si>
  <si>
    <t>210111222</t>
  </si>
  <si>
    <t>M24</t>
  </si>
  <si>
    <t>Montáže vzduchotechnických zařízení</t>
  </si>
  <si>
    <t>M24 Montáže vzduchotechnických zařízení</t>
  </si>
  <si>
    <t>240111000AJ</t>
  </si>
  <si>
    <t xml:space="preserve">VZT dle přílohy </t>
  </si>
  <si>
    <t xml:space="preserve"> Zateplení bez přístavby schodiště</t>
  </si>
  <si>
    <r>
      <t xml:space="preserve">Název akce:    </t>
    </r>
    <r>
      <rPr>
        <b/>
        <sz val="12"/>
        <rFont val="Times New Roman CE"/>
        <family val="1"/>
      </rPr>
      <t xml:space="preserve"> Zateplení pláště objektu MŠ Chabařovická, Praha 8</t>
    </r>
  </si>
  <si>
    <t>VYTÁPĚNÍ</t>
  </si>
  <si>
    <t>Vypracoval:  R. Mrňák</t>
  </si>
  <si>
    <t>Datum: 10/2015</t>
  </si>
  <si>
    <t>popis výkonu</t>
  </si>
  <si>
    <t>m.j.</t>
  </si>
  <si>
    <t>jedn. cena</t>
  </si>
  <si>
    <t>Cena</t>
  </si>
  <si>
    <t>Potrubí z mědi pro vytápění 15x1</t>
  </si>
  <si>
    <t>Tvarovky</t>
  </si>
  <si>
    <t>Izolace potrubí nátrubkovou 15x9</t>
  </si>
  <si>
    <t>Otopné těleso ocelové deskové VK 33-060100-60</t>
  </si>
  <si>
    <t>Termostatická hlavice pro otopná tělesa VK</t>
  </si>
  <si>
    <t>Šroubení pro otopná tělesa VK, rohové + svorné šroubení</t>
  </si>
  <si>
    <t>Navrtávací konzoly pro otopná tělesa (sada)</t>
  </si>
  <si>
    <t>Demontáž těles (litinová článková), vč. připojení</t>
  </si>
  <si>
    <t>Montáž těles, vč. připojení</t>
  </si>
  <si>
    <t>Montáž potrubí (Cu)</t>
  </si>
  <si>
    <t>Napojení nového potrubí na stávající</t>
  </si>
  <si>
    <t>Zkouška těsnosti</t>
  </si>
  <si>
    <t>Demontáž termostatických hlavic</t>
  </si>
  <si>
    <t>Přenastavení spodních ventilů</t>
  </si>
  <si>
    <t>Montáž termostatických hlavic</t>
  </si>
  <si>
    <t>Kontrola potrubí</t>
  </si>
  <si>
    <t>soub</t>
  </si>
  <si>
    <t>Topná zkouška + zaregulování systému</t>
  </si>
  <si>
    <t>Doprava</t>
  </si>
  <si>
    <t>etapa: zateplení obvodového pláště</t>
  </si>
  <si>
    <t xml:space="preserve">VÝKAZ VÝMĚR </t>
  </si>
  <si>
    <t>MŠ Chabařovická</t>
  </si>
  <si>
    <t>Chabařovická 1349/2, 18200 Praha 8</t>
  </si>
  <si>
    <t>Poř.</t>
  </si>
  <si>
    <t>Poz.</t>
  </si>
  <si>
    <t>Popis</t>
  </si>
  <si>
    <t>Referenční výrobek</t>
  </si>
  <si>
    <t>Jedn. Cena dodávka</t>
  </si>
  <si>
    <t>Cena (bez DPH)</t>
  </si>
  <si>
    <t>Zařízení č. 1 - Větrání herny mateřské školky</t>
  </si>
  <si>
    <t>1.01a</t>
  </si>
  <si>
    <t>Větrací vzduchotechnická rekuperační jednotka s digitální regulací ; rozměr VxŠxH 970x1800x384mm; hmotnost 123kg; provedení parapetní (31); připojovací průměr 250mm; EC ventilátory, vč. čidel teploty; průtok 900m3/h/200Pa; 4x klapka se sevopohonem; by-pass s klapkou; protiproudý rekuperační výměník S3.B 85%; elektrický ohřívač 230V/2kW, ; čidlo CO2 prostorové; filtry vzduchu M4; průžná připojovací manžeta;viz výpis vzt jednotky</t>
  </si>
  <si>
    <t>Duplex Multi 500</t>
  </si>
  <si>
    <t>1.02a</t>
  </si>
  <si>
    <t>Nasávací protidešťoová žaluzie, 355x355mm, síť, přechod 355x355/D250mm</t>
  </si>
  <si>
    <t>MSK 150</t>
  </si>
  <si>
    <t>1.02b</t>
  </si>
  <si>
    <t>Výfuková protideš´tová žaluziec, 355x355mm, síť, přechod 355x355/D250mm</t>
  </si>
  <si>
    <t>MSK 200</t>
  </si>
  <si>
    <t>1.03a</t>
  </si>
  <si>
    <t>Výustka komfortní pro kruhové potrubí - přívod vzduchu, 325/75mm, regulace přesuvnými lamelami</t>
  </si>
  <si>
    <t>Elektrodesign RH200 se síťkou</t>
  </si>
  <si>
    <t>1.03b</t>
  </si>
  <si>
    <t>Výustka komfortní pro kruhové potrubí - odvod vzduchu, 825/75mm, regulace přesuvnými lamelami</t>
  </si>
  <si>
    <t>1.04a</t>
  </si>
  <si>
    <t>Regulační klapka těsná D200mm se servopohonem 24V-LM 24A</t>
  </si>
  <si>
    <t>Trox FD-Q-Z-H-M/400</t>
  </si>
  <si>
    <t>1.05</t>
  </si>
  <si>
    <t>Kruhové potrubí spiro Ø200mm vč. tvarovek a závěsů</t>
  </si>
  <si>
    <t>Kruhové potrubí spiro Ø250mm vč. tvarovek a závěsů</t>
  </si>
  <si>
    <t>1.06</t>
  </si>
  <si>
    <t>Kruhové potrubí sonoflex Ø200mm, izolace 25mm, vč. tvarovek a závěsů</t>
  </si>
  <si>
    <t>Kruhové potrubí sonoflex Ø250mm, izolace 25mm, vč. tavrovek a závěsů</t>
  </si>
  <si>
    <t>1.07</t>
  </si>
  <si>
    <t>1.09</t>
  </si>
  <si>
    <t>Propojovací kabel servopohonů CYKY 3Ox1,5 vč.  příslušenství (příchytky, lišty)</t>
  </si>
  <si>
    <t>Propojovací kabel ovladačů SYFKY 2x2x0,5 vč.  příslušenství (příchytky, lišty)</t>
  </si>
  <si>
    <t>propojovací kabel čidel CO2 a čidla teploty SYKFY2x2x0,5 vč.  příslušenství (příchytky, lišty)</t>
  </si>
  <si>
    <t>1.10</t>
  </si>
  <si>
    <t>Potrubí kanalizace DN32 vč. tvarovek</t>
  </si>
  <si>
    <t>Sifon kondenzátu</t>
  </si>
  <si>
    <t>1.08</t>
  </si>
  <si>
    <t>Montáž systému a zprovoznění systému vzduchotechniky</t>
  </si>
  <si>
    <t>Zaregulování a měření průtoků; měření hluku; zkoušky; zaškolení obsluhy</t>
  </si>
  <si>
    <t>Dokumentace skutečného provedení</t>
  </si>
  <si>
    <t>MŠ CHABAŘOVICKÁ</t>
  </si>
  <si>
    <t>Výrobce</t>
  </si>
  <si>
    <t>jed. mon.</t>
  </si>
  <si>
    <t>celk. mont.</t>
  </si>
  <si>
    <t>jedn. mat.</t>
  </si>
  <si>
    <t>celk. mat.</t>
  </si>
  <si>
    <t>celkem mat.+mont.</t>
  </si>
  <si>
    <t>SVĚTELNÁ INSTALACE</t>
  </si>
  <si>
    <t>Demontáž stávajících venkovních svítidek na fasádě</t>
  </si>
  <si>
    <t>Venkovní svítidla, nástěnná, na fasádu (2x10 W_LED, 3.000 lm, 4.000 K, bílé světlo, IP44)</t>
  </si>
  <si>
    <t>Svítidlo nástěnné, žárovkové, s invertorem</t>
  </si>
  <si>
    <t>Spínač  střídavý, bílý</t>
  </si>
  <si>
    <t>Krabice přístrojová</t>
  </si>
  <si>
    <t>Krabice instalační, vč. svorkovnice</t>
  </si>
  <si>
    <t>Kabel CYKY 3x1,5</t>
  </si>
  <si>
    <t>Kabel CYKY 5x1,5</t>
  </si>
  <si>
    <t>Kabel SYKFY 2x2x0,5</t>
  </si>
  <si>
    <t>Jistič 1x10 A/B</t>
  </si>
  <si>
    <t>Jistič 1x10 A/C</t>
  </si>
  <si>
    <t>Úprava stáv. vývodů pro sv. na fasádě</t>
  </si>
  <si>
    <t>Vyhledání místa připojení osv. schodiště na stáv. instalaci</t>
  </si>
  <si>
    <t>Demontáž a opětovná montáž kamer</t>
  </si>
  <si>
    <t>Dokladová část (návody, protokoly)</t>
  </si>
  <si>
    <t>Vypracování dokumentace skutečného stavu</t>
  </si>
  <si>
    <t>Vypracování výchozí revizní zprávy</t>
  </si>
  <si>
    <t>Celkem</t>
  </si>
  <si>
    <t>Elektroinstalace dle přílohy</t>
  </si>
  <si>
    <t xml:space="preserve">Vzduchotechnika </t>
  </si>
  <si>
    <t>1.04b</t>
  </si>
  <si>
    <t>Požární klapka D200mm, EI30 minut, teplotní spouštěcí mechanismus</t>
  </si>
  <si>
    <t>Tepelná izolace pro kruhové potrubí s hliníkovým polepem ALS; tl.20mm</t>
  </si>
  <si>
    <t>Požární izolace pro kruhové potrubí tl. 40mm, EI30minut, čedičová vlna s AL folií</t>
  </si>
  <si>
    <t>1.11</t>
  </si>
  <si>
    <t xml:space="preserve">Výrobní a dílenská dokumentace,včetně </t>
  </si>
  <si>
    <t>projednání na úřadech stát.správy</t>
  </si>
  <si>
    <t>11000112AJ</t>
  </si>
  <si>
    <t xml:space="preserve">Geodetické práce - vytýčení stavby a inžen.sítí </t>
  </si>
  <si>
    <t>11000113AJ</t>
  </si>
  <si>
    <t>Geodetické práce zaměření stavby po dokončení vytv.geometrick.plánu,zanesení do katastru nemovit</t>
  </si>
  <si>
    <t>11000114AJ</t>
  </si>
  <si>
    <t xml:space="preserve">Vyhotovení PD skutečného stavu </t>
  </si>
  <si>
    <t>11000115AJ</t>
  </si>
  <si>
    <t>Zabezpečení a ostraha stavby pocelou dobu trvání stavby</t>
  </si>
  <si>
    <t>Slepý rozpočet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</si>
</sst>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_(#,##0&quot;.&quot;_);;;_(@_)"/>
    <numFmt numFmtId="170" formatCode="_(#,##0.0??;\-\ #,##0.0??;&quot;–&quot;???;_(@_)"/>
    <numFmt numFmtId="171" formatCode="_(#,##0_);[Red]\-\ #,##0_);&quot;–&quot;??;_(@_)"/>
    <numFmt numFmtId="172" formatCode="#,##0.000"/>
  </numFmts>
  <fonts count="7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2"/>
      <name val="Arial CE"/>
      <family val="2"/>
    </font>
    <font>
      <b/>
      <sz val="13"/>
      <name val="Arial"/>
      <family val="2"/>
    </font>
    <font>
      <b/>
      <sz val="9"/>
      <color indexed="18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0"/>
      <name val="Helv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color indexed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38" fillId="0" borderId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8" applyNumberFormat="1" applyFont="1" applyBorder="1">
      <alignment/>
      <protection/>
    </xf>
    <xf numFmtId="49" fontId="2" fillId="0" borderId="54" xfId="48" applyNumberFormat="1" applyFont="1" applyBorder="1">
      <alignment/>
      <protection/>
    </xf>
    <xf numFmtId="49" fontId="2" fillId="0" borderId="54" xfId="48" applyNumberFormat="1" applyFont="1" applyBorder="1" applyAlignment="1">
      <alignment horizontal="right"/>
      <protection/>
    </xf>
    <xf numFmtId="0" fontId="2" fillId="0" borderId="55" xfId="48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8" applyNumberFormat="1" applyFont="1" applyBorder="1">
      <alignment/>
      <protection/>
    </xf>
    <xf numFmtId="49" fontId="2" fillId="0" borderId="57" xfId="48" applyNumberFormat="1" applyFont="1" applyBorder="1">
      <alignment/>
      <protection/>
    </xf>
    <xf numFmtId="49" fontId="2" fillId="0" borderId="57" xfId="48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8" applyFont="1">
      <alignment/>
      <protection/>
    </xf>
    <xf numFmtId="0" fontId="11" fillId="0" borderId="0" xfId="48" applyFont="1" applyAlignment="1">
      <alignment horizontal="centerContinuous"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 applyAlignment="1">
      <alignment horizontal="right"/>
      <protection/>
    </xf>
    <xf numFmtId="0" fontId="2" fillId="0" borderId="54" xfId="48" applyFont="1" applyBorder="1">
      <alignment/>
      <protection/>
    </xf>
    <xf numFmtId="0" fontId="4" fillId="0" borderId="55" xfId="48" applyFont="1" applyBorder="1" applyAlignment="1">
      <alignment horizontal="right"/>
      <protection/>
    </xf>
    <xf numFmtId="49" fontId="2" fillId="0" borderId="54" xfId="48" applyNumberFormat="1" applyFont="1" applyBorder="1" applyAlignment="1">
      <alignment horizontal="left"/>
      <protection/>
    </xf>
    <xf numFmtId="0" fontId="2" fillId="0" borderId="56" xfId="48" applyFont="1" applyBorder="1">
      <alignment/>
      <protection/>
    </xf>
    <xf numFmtId="0" fontId="2" fillId="0" borderId="57" xfId="48" applyFont="1" applyBorder="1">
      <alignment/>
      <protection/>
    </xf>
    <xf numFmtId="0" fontId="4" fillId="0" borderId="0" xfId="48" applyFont="1">
      <alignment/>
      <protection/>
    </xf>
    <xf numFmtId="0" fontId="2" fillId="0" borderId="0" xfId="48" applyFont="1" applyAlignment="1">
      <alignment horizontal="right"/>
      <protection/>
    </xf>
    <xf numFmtId="0" fontId="2" fillId="0" borderId="0" xfId="48" applyFont="1" applyAlignment="1">
      <alignment/>
      <protection/>
    </xf>
    <xf numFmtId="49" fontId="4" fillId="33" borderId="21" xfId="48" applyNumberFormat="1" applyFont="1" applyFill="1" applyBorder="1">
      <alignment/>
      <protection/>
    </xf>
    <xf numFmtId="0" fontId="4" fillId="33" borderId="12" xfId="48" applyFont="1" applyFill="1" applyBorder="1" applyAlignment="1">
      <alignment horizontal="center"/>
      <protection/>
    </xf>
    <xf numFmtId="0" fontId="4" fillId="33" borderId="12" xfId="48" applyNumberFormat="1" applyFont="1" applyFill="1" applyBorder="1" applyAlignment="1">
      <alignment horizontal="center"/>
      <protection/>
    </xf>
    <xf numFmtId="0" fontId="4" fillId="33" borderId="21" xfId="48" applyFont="1" applyFill="1" applyBorder="1" applyAlignment="1">
      <alignment horizontal="center"/>
      <protection/>
    </xf>
    <xf numFmtId="0" fontId="4" fillId="33" borderId="21" xfId="48" applyFont="1" applyFill="1" applyBorder="1" applyAlignment="1">
      <alignment horizontal="center" wrapText="1"/>
      <protection/>
    </xf>
    <xf numFmtId="0" fontId="8" fillId="0" borderId="24" xfId="48" applyFont="1" applyBorder="1" applyAlignment="1">
      <alignment horizontal="center"/>
      <protection/>
    </xf>
    <xf numFmtId="49" fontId="8" fillId="0" borderId="24" xfId="48" applyNumberFormat="1" applyFont="1" applyBorder="1" applyAlignment="1">
      <alignment horizontal="left"/>
      <protection/>
    </xf>
    <xf numFmtId="0" fontId="8" fillId="0" borderId="10" xfId="48" applyFont="1" applyBorder="1">
      <alignment/>
      <protection/>
    </xf>
    <xf numFmtId="0" fontId="2" fillId="0" borderId="11" xfId="48" applyFont="1" applyBorder="1" applyAlignment="1">
      <alignment horizontal="center"/>
      <protection/>
    </xf>
    <xf numFmtId="0" fontId="2" fillId="0" borderId="11" xfId="48" applyNumberFormat="1" applyFont="1" applyBorder="1" applyAlignment="1">
      <alignment horizontal="right"/>
      <protection/>
    </xf>
    <xf numFmtId="0" fontId="2" fillId="0" borderId="12" xfId="48" applyNumberFormat="1" applyFont="1" applyBorder="1">
      <alignment/>
      <protection/>
    </xf>
    <xf numFmtId="0" fontId="2" fillId="0" borderId="15" xfId="48" applyNumberFormat="1" applyFont="1" applyFill="1" applyBorder="1">
      <alignment/>
      <protection/>
    </xf>
    <xf numFmtId="0" fontId="2" fillId="0" borderId="22" xfId="48" applyNumberFormat="1" applyFont="1" applyFill="1" applyBorder="1">
      <alignment/>
      <protection/>
    </xf>
    <xf numFmtId="0" fontId="2" fillId="0" borderId="15" xfId="48" applyFont="1" applyFill="1" applyBorder="1">
      <alignment/>
      <protection/>
    </xf>
    <xf numFmtId="0" fontId="2" fillId="0" borderId="22" xfId="48" applyFont="1" applyFill="1" applyBorder="1">
      <alignment/>
      <protection/>
    </xf>
    <xf numFmtId="0" fontId="13" fillId="0" borderId="0" xfId="48" applyFont="1">
      <alignment/>
      <protection/>
    </xf>
    <xf numFmtId="0" fontId="9" fillId="0" borderId="23" xfId="48" applyFont="1" applyBorder="1" applyAlignment="1">
      <alignment horizontal="center" vertical="top"/>
      <protection/>
    </xf>
    <xf numFmtId="49" fontId="9" fillId="0" borderId="23" xfId="48" applyNumberFormat="1" applyFont="1" applyBorder="1" applyAlignment="1">
      <alignment horizontal="left" vertical="top"/>
      <protection/>
    </xf>
    <xf numFmtId="0" fontId="9" fillId="0" borderId="23" xfId="48" applyFont="1" applyBorder="1" applyAlignment="1">
      <alignment vertical="top" wrapText="1"/>
      <protection/>
    </xf>
    <xf numFmtId="49" fontId="9" fillId="0" borderId="23" xfId="48" applyNumberFormat="1" applyFont="1" applyBorder="1" applyAlignment="1">
      <alignment horizontal="center" shrinkToFit="1"/>
      <protection/>
    </xf>
    <xf numFmtId="4" fontId="9" fillId="0" borderId="23" xfId="48" applyNumberFormat="1" applyFont="1" applyBorder="1" applyAlignment="1">
      <alignment horizontal="right"/>
      <protection/>
    </xf>
    <xf numFmtId="4" fontId="9" fillId="0" borderId="23" xfId="48" applyNumberFormat="1" applyFont="1" applyBorder="1">
      <alignment/>
      <protection/>
    </xf>
    <xf numFmtId="168" fontId="9" fillId="0" borderId="23" xfId="48" applyNumberFormat="1" applyFont="1" applyBorder="1">
      <alignment/>
      <protection/>
    </xf>
    <xf numFmtId="4" fontId="9" fillId="0" borderId="22" xfId="48" applyNumberFormat="1" applyFont="1" applyBorder="1">
      <alignment/>
      <protection/>
    </xf>
    <xf numFmtId="0" fontId="4" fillId="0" borderId="24" xfId="48" applyFont="1" applyBorder="1" applyAlignment="1">
      <alignment horizontal="center"/>
      <protection/>
    </xf>
    <xf numFmtId="49" fontId="4" fillId="0" borderId="24" xfId="48" applyNumberFormat="1" applyFont="1" applyBorder="1" applyAlignment="1">
      <alignment horizontal="left"/>
      <protection/>
    </xf>
    <xf numFmtId="4" fontId="2" fillId="0" borderId="14" xfId="48" applyNumberFormat="1" applyFont="1" applyBorder="1">
      <alignment/>
      <protection/>
    </xf>
    <xf numFmtId="0" fontId="16" fillId="0" borderId="0" xfId="48" applyFont="1" applyAlignment="1">
      <alignment wrapText="1"/>
      <protection/>
    </xf>
    <xf numFmtId="49" fontId="4" fillId="0" borderId="24" xfId="48" applyNumberFormat="1" applyFont="1" applyBorder="1" applyAlignment="1">
      <alignment horizontal="right"/>
      <protection/>
    </xf>
    <xf numFmtId="4" fontId="17" fillId="36" borderId="63" xfId="48" applyNumberFormat="1" applyFont="1" applyFill="1" applyBorder="1" applyAlignment="1">
      <alignment horizontal="right" wrapText="1"/>
      <protection/>
    </xf>
    <xf numFmtId="0" fontId="17" fillId="36" borderId="13" xfId="48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48" applyFont="1" applyBorder="1">
      <alignment/>
      <protection/>
    </xf>
    <xf numFmtId="0" fontId="2" fillId="0" borderId="0" xfId="48" applyFont="1" applyBorder="1">
      <alignment/>
      <protection/>
    </xf>
    <xf numFmtId="0" fontId="2" fillId="33" borderId="21" xfId="48" applyFont="1" applyFill="1" applyBorder="1" applyAlignment="1">
      <alignment horizontal="center"/>
      <protection/>
    </xf>
    <xf numFmtId="49" fontId="19" fillId="33" borderId="21" xfId="48" applyNumberFormat="1" applyFont="1" applyFill="1" applyBorder="1" applyAlignment="1">
      <alignment horizontal="left"/>
      <protection/>
    </xf>
    <xf numFmtId="0" fontId="19" fillId="33" borderId="10" xfId="48" applyFont="1" applyFill="1" applyBorder="1">
      <alignment/>
      <protection/>
    </xf>
    <xf numFmtId="0" fontId="2" fillId="33" borderId="11" xfId="48" applyFont="1" applyFill="1" applyBorder="1" applyAlignment="1">
      <alignment horizontal="center"/>
      <protection/>
    </xf>
    <xf numFmtId="4" fontId="2" fillId="33" borderId="11" xfId="48" applyNumberFormat="1" applyFont="1" applyFill="1" applyBorder="1" applyAlignment="1">
      <alignment horizontal="right"/>
      <protection/>
    </xf>
    <xf numFmtId="4" fontId="2" fillId="33" borderId="12" xfId="48" applyNumberFormat="1" applyFont="1" applyFill="1" applyBorder="1" applyAlignment="1">
      <alignment horizontal="right"/>
      <protection/>
    </xf>
    <xf numFmtId="4" fontId="8" fillId="33" borderId="21" xfId="48" applyNumberFormat="1" applyFont="1" applyFill="1" applyBorder="1">
      <alignment/>
      <protection/>
    </xf>
    <xf numFmtId="0" fontId="2" fillId="33" borderId="11" xfId="48" applyFont="1" applyFill="1" applyBorder="1">
      <alignment/>
      <protection/>
    </xf>
    <xf numFmtId="4" fontId="8" fillId="33" borderId="12" xfId="48" applyNumberFormat="1" applyFont="1" applyFill="1" applyBorder="1">
      <alignment/>
      <protection/>
    </xf>
    <xf numFmtId="3" fontId="2" fillId="0" borderId="0" xfId="48" applyNumberFormat="1" applyFont="1">
      <alignment/>
      <protection/>
    </xf>
    <xf numFmtId="0" fontId="20" fillId="0" borderId="0" xfId="48" applyFont="1" applyAlignment="1">
      <alignment/>
      <protection/>
    </xf>
    <xf numFmtId="0" fontId="21" fillId="0" borderId="0" xfId="48" applyFont="1" applyBorder="1">
      <alignment/>
      <protection/>
    </xf>
    <xf numFmtId="3" fontId="21" fillId="0" borderId="0" xfId="48" applyNumberFormat="1" applyFont="1" applyBorder="1" applyAlignment="1">
      <alignment horizontal="right"/>
      <protection/>
    </xf>
    <xf numFmtId="4" fontId="21" fillId="0" borderId="0" xfId="48" applyNumberFormat="1" applyFont="1" applyBorder="1">
      <alignment/>
      <protection/>
    </xf>
    <xf numFmtId="0" fontId="20" fillId="0" borderId="0" xfId="48" applyFont="1" applyBorder="1" applyAlignment="1">
      <alignment/>
      <protection/>
    </xf>
    <xf numFmtId="0" fontId="2" fillId="0" borderId="0" xfId="48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14" fillId="36" borderId="63" xfId="48" applyNumberFormat="1" applyFont="1" applyFill="1" applyBorder="1" applyAlignment="1">
      <alignment horizontal="right" wrapText="1"/>
      <protection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14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0" fontId="24" fillId="0" borderId="21" xfId="0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3" fontId="27" fillId="0" borderId="0" xfId="0" applyNumberFormat="1" applyFont="1" applyAlignment="1">
      <alignment vertical="top" wrapText="1"/>
    </xf>
    <xf numFmtId="0" fontId="24" fillId="0" borderId="0" xfId="0" applyFont="1" applyBorder="1" applyAlignment="1">
      <alignment/>
    </xf>
    <xf numFmtId="4" fontId="27" fillId="0" borderId="0" xfId="0" applyNumberFormat="1" applyFont="1" applyAlignment="1">
      <alignment vertical="top" wrapText="1"/>
    </xf>
    <xf numFmtId="4" fontId="27" fillId="0" borderId="0" xfId="0" applyNumberFormat="1" applyFont="1" applyFill="1" applyAlignment="1">
      <alignment vertical="top" wrapText="1"/>
    </xf>
    <xf numFmtId="0" fontId="24" fillId="0" borderId="0" xfId="0" applyFont="1" applyFill="1" applyBorder="1" applyAlignment="1">
      <alignment/>
    </xf>
    <xf numFmtId="4" fontId="24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4" fillId="0" borderId="41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0" fillId="0" borderId="0" xfId="52" applyAlignment="1">
      <alignment vertical="center"/>
      <protection/>
    </xf>
    <xf numFmtId="0" fontId="29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horizontal="right" vertical="center"/>
      <protection/>
    </xf>
    <xf numFmtId="44" fontId="0" fillId="0" borderId="0" xfId="52" applyNumberFormat="1" applyAlignment="1">
      <alignment horizontal="right" vertical="center"/>
      <protection/>
    </xf>
    <xf numFmtId="0" fontId="0" fillId="0" borderId="0" xfId="52" applyFill="1" applyAlignment="1">
      <alignment vertical="center"/>
      <protection/>
    </xf>
    <xf numFmtId="49" fontId="30" fillId="0" borderId="0" xfId="0" applyNumberFormat="1" applyFont="1" applyAlignment="1">
      <alignment vertical="center"/>
    </xf>
    <xf numFmtId="0" fontId="0" fillId="0" borderId="0" xfId="52" applyFill="1" applyAlignment="1">
      <alignment horizontal="center" vertical="center"/>
      <protection/>
    </xf>
    <xf numFmtId="0" fontId="0" fillId="0" borderId="0" xfId="52" applyFill="1" applyAlignment="1">
      <alignment horizontal="right" vertical="center"/>
      <protection/>
    </xf>
    <xf numFmtId="0" fontId="0" fillId="0" borderId="0" xfId="52" applyFill="1" applyAlignment="1">
      <alignment horizontal="right"/>
      <protection/>
    </xf>
    <xf numFmtId="44" fontId="0" fillId="0" borderId="0" xfId="52" applyNumberFormat="1" applyFill="1" applyAlignment="1">
      <alignment horizontal="right" vertical="center"/>
      <protection/>
    </xf>
    <xf numFmtId="49" fontId="31" fillId="0" borderId="18" xfId="46" applyNumberFormat="1" applyFont="1" applyFill="1" applyBorder="1" applyAlignment="1">
      <alignment horizontal="right" vertical="center" wrapText="1"/>
      <protection/>
    </xf>
    <xf numFmtId="49" fontId="31" fillId="0" borderId="18" xfId="46" applyNumberFormat="1" applyFont="1" applyFill="1" applyBorder="1" applyAlignment="1">
      <alignment vertical="center" wrapText="1"/>
      <protection/>
    </xf>
    <xf numFmtId="0" fontId="31" fillId="0" borderId="18" xfId="46" applyNumberFormat="1" applyFont="1" applyFill="1" applyBorder="1" applyAlignment="1">
      <alignment vertical="center" wrapText="1"/>
      <protection/>
    </xf>
    <xf numFmtId="49" fontId="31" fillId="0" borderId="18" xfId="46" applyNumberFormat="1" applyFont="1" applyFill="1" applyBorder="1" applyAlignment="1">
      <alignment horizontal="center" vertical="center" wrapText="1"/>
      <protection/>
    </xf>
    <xf numFmtId="169" fontId="32" fillId="0" borderId="0" xfId="49" applyNumberFormat="1" applyFont="1" applyFill="1" applyAlignment="1">
      <alignment vertical="center"/>
      <protection/>
    </xf>
    <xf numFmtId="49" fontId="77" fillId="0" borderId="0" xfId="49" applyNumberFormat="1" applyFont="1" applyFill="1" applyAlignment="1">
      <alignment vertical="center"/>
      <protection/>
    </xf>
    <xf numFmtId="49" fontId="32" fillId="0" borderId="0" xfId="49" applyNumberFormat="1" applyFont="1" applyFill="1" applyAlignment="1">
      <alignment/>
      <protection/>
    </xf>
    <xf numFmtId="49" fontId="32" fillId="0" borderId="0" xfId="49" applyNumberFormat="1" applyFont="1" applyFill="1" applyAlignment="1">
      <alignment vertical="center"/>
      <protection/>
    </xf>
    <xf numFmtId="170" fontId="32" fillId="0" borderId="0" xfId="49" applyNumberFormat="1" applyFont="1" applyFill="1" applyBorder="1" applyAlignment="1">
      <alignment vertical="center"/>
      <protection/>
    </xf>
    <xf numFmtId="171" fontId="32" fillId="0" borderId="0" xfId="49" applyNumberFormat="1" applyFont="1" applyFill="1" applyAlignment="1">
      <alignment vertical="center"/>
      <protection/>
    </xf>
    <xf numFmtId="169" fontId="33" fillId="0" borderId="0" xfId="0" applyNumberFormat="1" applyFont="1" applyFill="1" applyAlignment="1">
      <alignment vertical="center"/>
    </xf>
    <xf numFmtId="49" fontId="77" fillId="0" borderId="0" xfId="0" applyNumberFormat="1" applyFont="1" applyFill="1" applyAlignment="1">
      <alignment vertical="center"/>
    </xf>
    <xf numFmtId="49" fontId="3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vertical="center"/>
    </xf>
    <xf numFmtId="170" fontId="33" fillId="0" borderId="0" xfId="0" applyNumberFormat="1" applyFont="1" applyFill="1" applyBorder="1" applyAlignment="1">
      <alignment vertical="center"/>
    </xf>
    <xf numFmtId="171" fontId="33" fillId="0" borderId="0" xfId="0" applyNumberFormat="1" applyFont="1" applyFill="1" applyAlignment="1">
      <alignment/>
    </xf>
    <xf numFmtId="169" fontId="34" fillId="0" borderId="65" xfId="0" applyNumberFormat="1" applyFont="1" applyFill="1" applyBorder="1" applyAlignment="1">
      <alignment horizontal="right" vertical="center"/>
    </xf>
    <xf numFmtId="49" fontId="34" fillId="0" borderId="65" xfId="0" applyNumberFormat="1" applyFont="1" applyFill="1" applyBorder="1" applyAlignment="1">
      <alignment horizontal="left" vertical="center"/>
    </xf>
    <xf numFmtId="0" fontId="2" fillId="0" borderId="65" xfId="0" applyNumberFormat="1" applyFont="1" applyFill="1" applyBorder="1" applyAlignment="1">
      <alignment horizontal="left" vertical="center" wrapText="1"/>
    </xf>
    <xf numFmtId="49" fontId="34" fillId="0" borderId="65" xfId="0" applyNumberFormat="1" applyFont="1" applyFill="1" applyBorder="1" applyAlignment="1">
      <alignment horizontal="center" vertical="center"/>
    </xf>
    <xf numFmtId="170" fontId="35" fillId="0" borderId="65" xfId="0" applyNumberFormat="1" applyFont="1" applyFill="1" applyBorder="1" applyAlignment="1">
      <alignment horizontal="right" vertical="center"/>
    </xf>
    <xf numFmtId="171" fontId="34" fillId="0" borderId="65" xfId="0" applyNumberFormat="1" applyFont="1" applyFill="1" applyBorder="1" applyAlignment="1">
      <alignment horizontal="right" vertical="center"/>
    </xf>
    <xf numFmtId="49" fontId="2" fillId="0" borderId="65" xfId="49" applyNumberFormat="1" applyFont="1" applyFill="1" applyBorder="1" applyAlignment="1">
      <alignment horizontal="left" vertical="center" wrapText="1"/>
      <protection/>
    </xf>
    <xf numFmtId="49" fontId="2" fillId="0" borderId="65" xfId="36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left" vertical="center"/>
    </xf>
    <xf numFmtId="49" fontId="2" fillId="0" borderId="65" xfId="0" applyNumberFormat="1" applyFont="1" applyFill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center" vertical="center"/>
    </xf>
    <xf numFmtId="170" fontId="0" fillId="0" borderId="65" xfId="0" applyNumberFormat="1" applyFont="1" applyFill="1" applyBorder="1" applyAlignment="1">
      <alignment horizontal="right" vertical="center"/>
    </xf>
    <xf numFmtId="49" fontId="2" fillId="0" borderId="65" xfId="50" applyNumberFormat="1" applyFont="1" applyFill="1" applyBorder="1" applyAlignment="1">
      <alignment horizontal="left" vertical="center" wrapText="1"/>
      <protection/>
    </xf>
    <xf numFmtId="0" fontId="0" fillId="0" borderId="0" xfId="51" applyFont="1">
      <alignment/>
      <protection/>
    </xf>
    <xf numFmtId="0" fontId="38" fillId="0" borderId="0" xfId="47" applyFont="1" applyBorder="1" applyAlignment="1">
      <alignment vertical="center"/>
    </xf>
    <xf numFmtId="49" fontId="0" fillId="34" borderId="65" xfId="0" applyNumberFormat="1" applyFont="1" applyFill="1" applyBorder="1" applyAlignment="1" applyProtection="1">
      <alignment vertical="center"/>
      <protection/>
    </xf>
    <xf numFmtId="172" fontId="0" fillId="34" borderId="65" xfId="0" applyNumberFormat="1" applyFont="1" applyFill="1" applyBorder="1" applyAlignment="1" applyProtection="1">
      <alignment vertical="center"/>
      <protection/>
    </xf>
    <xf numFmtId="49" fontId="36" fillId="34" borderId="65" xfId="0" applyNumberFormat="1" applyFont="1" applyFill="1" applyBorder="1" applyAlignment="1" applyProtection="1">
      <alignment vertical="center" wrapText="1"/>
      <protection/>
    </xf>
    <xf numFmtId="0" fontId="4" fillId="33" borderId="12" xfId="48" applyNumberFormat="1" applyFont="1" applyFill="1" applyBorder="1" applyAlignment="1">
      <alignment horizontal="center" wrapText="1"/>
      <protection/>
    </xf>
    <xf numFmtId="0" fontId="4" fillId="33" borderId="21" xfId="48" applyNumberFormat="1" applyFont="1" applyFill="1" applyBorder="1" applyAlignment="1">
      <alignment horizontal="center" wrapText="1"/>
      <protection/>
    </xf>
    <xf numFmtId="0" fontId="2" fillId="0" borderId="11" xfId="48" applyFont="1" applyFill="1" applyBorder="1" applyAlignment="1">
      <alignment horizontal="center"/>
      <protection/>
    </xf>
    <xf numFmtId="49" fontId="9" fillId="0" borderId="23" xfId="48" applyNumberFormat="1" applyFont="1" applyFill="1" applyBorder="1" applyAlignment="1">
      <alignment horizontal="center" shrinkToFit="1"/>
      <protection/>
    </xf>
    <xf numFmtId="4" fontId="9" fillId="0" borderId="15" xfId="48" applyNumberFormat="1" applyFont="1" applyBorder="1" applyAlignment="1">
      <alignment horizontal="right"/>
      <protection/>
    </xf>
    <xf numFmtId="4" fontId="9" fillId="0" borderId="21" xfId="48" applyNumberFormat="1" applyFont="1" applyBorder="1" applyAlignment="1">
      <alignment horizontal="right"/>
      <protection/>
    </xf>
    <xf numFmtId="4" fontId="0" fillId="0" borderId="21" xfId="51" applyNumberFormat="1" applyFont="1" applyBorder="1">
      <alignment/>
      <protection/>
    </xf>
    <xf numFmtId="0" fontId="39" fillId="0" borderId="21" xfId="51" applyFont="1" applyBorder="1">
      <alignment/>
      <protection/>
    </xf>
    <xf numFmtId="49" fontId="9" fillId="0" borderId="21" xfId="48" applyNumberFormat="1" applyFont="1" applyFill="1" applyBorder="1" applyAlignment="1">
      <alignment horizontal="center" shrinkToFit="1"/>
      <protection/>
    </xf>
    <xf numFmtId="49" fontId="40" fillId="0" borderId="23" xfId="48" applyNumberFormat="1" applyFont="1" applyFill="1" applyBorder="1" applyAlignment="1">
      <alignment horizontal="center" shrinkToFit="1"/>
      <protection/>
    </xf>
    <xf numFmtId="4" fontId="9" fillId="0" borderId="10" xfId="48" applyNumberFormat="1" applyFont="1" applyBorder="1" applyAlignment="1">
      <alignment horizontal="right"/>
      <protection/>
    </xf>
    <xf numFmtId="0" fontId="41" fillId="0" borderId="21" xfId="51" applyFont="1" applyBorder="1">
      <alignment/>
      <protection/>
    </xf>
    <xf numFmtId="0" fontId="0" fillId="0" borderId="21" xfId="51" applyFont="1" applyBorder="1" applyAlignment="1">
      <alignment horizontal="center"/>
      <protection/>
    </xf>
    <xf numFmtId="1" fontId="0" fillId="0" borderId="10" xfId="51" applyNumberFormat="1" applyFont="1" applyBorder="1">
      <alignment/>
      <protection/>
    </xf>
    <xf numFmtId="4" fontId="42" fillId="0" borderId="21" xfId="48" applyNumberFormat="1" applyFont="1" applyBorder="1" applyAlignment="1">
      <alignment horizontal="right"/>
      <protection/>
    </xf>
    <xf numFmtId="3" fontId="2" fillId="0" borderId="66" xfId="0" applyNumberFormat="1" applyFont="1" applyBorder="1" applyAlignment="1">
      <alignment horizontal="right"/>
    </xf>
    <xf numFmtId="165" fontId="2" fillId="0" borderId="28" xfId="0" applyNumberFormat="1" applyFont="1" applyBorder="1" applyAlignment="1">
      <alignment horizontal="right"/>
    </xf>
    <xf numFmtId="165" fontId="2" fillId="0" borderId="2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2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7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8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69" xfId="48" applyFont="1" applyBorder="1" applyAlignment="1">
      <alignment horizontal="center"/>
      <protection/>
    </xf>
    <xf numFmtId="0" fontId="2" fillId="0" borderId="70" xfId="48" applyFont="1" applyBorder="1" applyAlignment="1">
      <alignment horizontal="center"/>
      <protection/>
    </xf>
    <xf numFmtId="0" fontId="2" fillId="0" borderId="71" xfId="48" applyFont="1" applyBorder="1" applyAlignment="1">
      <alignment horizontal="center"/>
      <protection/>
    </xf>
    <xf numFmtId="0" fontId="2" fillId="0" borderId="72" xfId="48" applyFont="1" applyBorder="1" applyAlignment="1">
      <alignment horizontal="center"/>
      <protection/>
    </xf>
    <xf numFmtId="0" fontId="2" fillId="0" borderId="73" xfId="48" applyFont="1" applyBorder="1" applyAlignment="1">
      <alignment horizontal="left"/>
      <protection/>
    </xf>
    <xf numFmtId="0" fontId="2" fillId="0" borderId="57" xfId="48" applyFont="1" applyBorder="1" applyAlignment="1">
      <alignment horizontal="left"/>
      <protection/>
    </xf>
    <xf numFmtId="0" fontId="2" fillId="0" borderId="74" xfId="48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7" fillId="36" borderId="75" xfId="48" applyNumberFormat="1" applyFont="1" applyFill="1" applyBorder="1" applyAlignment="1">
      <alignment horizontal="left" wrapText="1"/>
      <protection/>
    </xf>
    <xf numFmtId="49" fontId="18" fillId="0" borderId="76" xfId="0" applyNumberFormat="1" applyFont="1" applyBorder="1" applyAlignment="1">
      <alignment horizontal="left" wrapText="1"/>
    </xf>
    <xf numFmtId="0" fontId="10" fillId="0" borderId="0" xfId="48" applyFont="1" applyAlignment="1">
      <alignment horizontal="center"/>
      <protection/>
    </xf>
    <xf numFmtId="49" fontId="2" fillId="0" borderId="71" xfId="48" applyNumberFormat="1" applyFont="1" applyBorder="1" applyAlignment="1">
      <alignment horizontal="center"/>
      <protection/>
    </xf>
    <xf numFmtId="0" fontId="2" fillId="0" borderId="73" xfId="48" applyFont="1" applyBorder="1" applyAlignment="1">
      <alignment horizontal="center" shrinkToFit="1"/>
      <protection/>
    </xf>
    <xf numFmtId="0" fontId="2" fillId="0" borderId="57" xfId="48" applyFont="1" applyBorder="1" applyAlignment="1">
      <alignment horizontal="center" shrinkToFit="1"/>
      <protection/>
    </xf>
    <xf numFmtId="0" fontId="2" fillId="0" borderId="74" xfId="48" applyFont="1" applyBorder="1" applyAlignment="1">
      <alignment horizontal="center" shrinkToFit="1"/>
      <protection/>
    </xf>
    <xf numFmtId="0" fontId="14" fillId="36" borderId="13" xfId="48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  <xf numFmtId="49" fontId="14" fillId="36" borderId="75" xfId="48" applyNumberFormat="1" applyFont="1" applyFill="1" applyBorder="1" applyAlignment="1">
      <alignment horizontal="left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007_08_09 Výrobky Korunní" xfId="46"/>
    <cellStyle name="normální_DCHB Podolí" xfId="47"/>
    <cellStyle name="normální_POL.XLS" xfId="48"/>
    <cellStyle name="normální_Profese" xfId="49"/>
    <cellStyle name="normální_Profese 2" xfId="50"/>
    <cellStyle name="normální_SK I_CN_vzor_ROK 2002" xfId="51"/>
    <cellStyle name="normální_specifikace mat.-kanal.přípojky A-H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8"/>
  <sheetViews>
    <sheetView showGridLines="0" tabSelected="1" zoomScaleSheetLayoutView="75" zoomScalePageLayoutView="0" workbookViewId="0" topLeftCell="B1">
      <selection activeCell="I96" sqref="I96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1034</v>
      </c>
      <c r="E2" s="5"/>
      <c r="F2" s="4"/>
      <c r="G2" s="6"/>
      <c r="H2" s="7" t="s">
        <v>0</v>
      </c>
      <c r="I2" s="8">
        <f ca="1">TODAY()</f>
        <v>42860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94">
        <f>ROUND(G31,0)</f>
        <v>0</v>
      </c>
      <c r="J19" s="395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96">
        <f>ROUND(I19*D20/100,0)</f>
        <v>0</v>
      </c>
      <c r="J20" s="397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96">
        <f>H40</f>
        <v>0</v>
      </c>
      <c r="J21" s="397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98">
        <f>ROUND(I21*D21/100,0)</f>
        <v>0</v>
      </c>
      <c r="J22" s="399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400">
        <f>SUM(I19:I22)</f>
        <v>0</v>
      </c>
      <c r="J23" s="401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f>H40</f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7" t="s">
        <v>19</v>
      </c>
      <c r="C31" s="68"/>
      <c r="D31" s="69"/>
      <c r="E31" s="70"/>
      <c r="F31" s="71">
        <f>SUM(F30:F30)</f>
        <v>0</v>
      </c>
      <c r="G31" s="71">
        <f>SUM(G30:G30)</f>
        <v>0</v>
      </c>
      <c r="H31" s="71">
        <f>SUM(H30:H30)</f>
        <v>0</v>
      </c>
      <c r="I31" s="71">
        <f>SUM(I30:I30)</f>
        <v>0</v>
      </c>
      <c r="J31" s="72">
        <f>IF(CelkemObjekty=0,"",F31/CelkemObjekty*100)</f>
      </c>
    </row>
    <row r="32" spans="2:11" ht="12.75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9.7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3"/>
    </row>
    <row r="36" ht="12.75">
      <c r="K36" s="73"/>
    </row>
    <row r="37" spans="2:10" ht="25.5">
      <c r="B37" s="74" t="s">
        <v>21</v>
      </c>
      <c r="C37" s="75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6" t="s">
        <v>106</v>
      </c>
      <c r="C38" s="77" t="s">
        <v>408</v>
      </c>
      <c r="D38" s="54"/>
      <c r="E38" s="55"/>
      <c r="F38" s="56">
        <f>G38+H38+I38</f>
        <v>0</v>
      </c>
      <c r="G38" s="57">
        <v>0</v>
      </c>
      <c r="H38" s="58">
        <f>'01  KL'!C23</f>
        <v>0</v>
      </c>
      <c r="I38" s="65">
        <f>(G38*SazbaDPH1)/100+(H38*SazbaDPH2)/100</f>
        <v>0</v>
      </c>
      <c r="J38" s="59">
        <f>IF(CelkemObjekty=0,"",F38/CelkemObjekty*100)</f>
      </c>
    </row>
    <row r="39" spans="2:10" ht="12.75">
      <c r="B39" s="78" t="s">
        <v>106</v>
      </c>
      <c r="C39" s="79" t="s">
        <v>917</v>
      </c>
      <c r="D39" s="62"/>
      <c r="E39" s="63"/>
      <c r="F39" s="64">
        <f>G39+H39+I39</f>
        <v>0</v>
      </c>
      <c r="G39" s="65">
        <v>0</v>
      </c>
      <c r="H39" s="66">
        <f>'01  KL-1'!C23</f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67" t="s">
        <v>19</v>
      </c>
      <c r="C40" s="68"/>
      <c r="D40" s="69"/>
      <c r="E40" s="70"/>
      <c r="F40" s="71">
        <f>SUM(F38:F39)</f>
        <v>0</v>
      </c>
      <c r="G40" s="80">
        <f>SUM(G38:G39)</f>
        <v>0</v>
      </c>
      <c r="H40" s="71">
        <f>SUM(H38:H39)</f>
        <v>0</v>
      </c>
      <c r="I40" s="80">
        <f>SUM(I38:I39)</f>
        <v>0</v>
      </c>
      <c r="J40" s="72">
        <f>IF(CelkemObjekty=0,"",F40/CelkemObjekty*100)</f>
      </c>
    </row>
    <row r="41" ht="9" customHeight="1"/>
    <row r="42" ht="6" customHeight="1"/>
    <row r="43" ht="3" customHeight="1"/>
    <row r="44" ht="6.75" customHeight="1"/>
    <row r="45" spans="2:10" ht="20.25" customHeight="1">
      <c r="B45" s="13" t="s">
        <v>23</v>
      </c>
      <c r="C45" s="45"/>
      <c r="D45" s="45"/>
      <c r="E45" s="45"/>
      <c r="F45" s="45"/>
      <c r="G45" s="45"/>
      <c r="H45" s="45"/>
      <c r="I45" s="45"/>
      <c r="J45" s="45"/>
    </row>
    <row r="46" ht="9" customHeight="1"/>
    <row r="47" spans="2:10" ht="12.75">
      <c r="B47" s="47" t="s">
        <v>24</v>
      </c>
      <c r="C47" s="48"/>
      <c r="D47" s="48"/>
      <c r="E47" s="50" t="s">
        <v>12</v>
      </c>
      <c r="F47" s="50" t="s">
        <v>25</v>
      </c>
      <c r="G47" s="51" t="s">
        <v>26</v>
      </c>
      <c r="H47" s="50" t="s">
        <v>27</v>
      </c>
      <c r="I47" s="51" t="s">
        <v>28</v>
      </c>
      <c r="J47" s="81" t="s">
        <v>29</v>
      </c>
    </row>
    <row r="48" spans="2:10" ht="12.75">
      <c r="B48" s="52" t="s">
        <v>99</v>
      </c>
      <c r="C48" s="53" t="s">
        <v>100</v>
      </c>
      <c r="D48" s="54"/>
      <c r="E48" s="82"/>
      <c r="F48" s="58"/>
      <c r="G48" s="57"/>
      <c r="H48" s="58"/>
      <c r="I48" s="57"/>
      <c r="J48" s="58"/>
    </row>
    <row r="49" spans="2:10" ht="12.75">
      <c r="B49" s="60" t="s">
        <v>445</v>
      </c>
      <c r="C49" s="61" t="s">
        <v>446</v>
      </c>
      <c r="D49" s="62"/>
      <c r="E49" s="83"/>
      <c r="F49" s="66"/>
      <c r="G49" s="65"/>
      <c r="H49" s="66"/>
      <c r="I49" s="65"/>
      <c r="J49" s="66"/>
    </row>
    <row r="50" spans="2:10" ht="12.75">
      <c r="B50" s="60" t="s">
        <v>125</v>
      </c>
      <c r="C50" s="61" t="s">
        <v>126</v>
      </c>
      <c r="D50" s="62"/>
      <c r="E50" s="83"/>
      <c r="F50" s="66"/>
      <c r="G50" s="65"/>
      <c r="H50" s="66"/>
      <c r="I50" s="65"/>
      <c r="J50" s="66"/>
    </row>
    <row r="51" spans="2:10" ht="12.75">
      <c r="B51" s="60" t="s">
        <v>167</v>
      </c>
      <c r="C51" s="61" t="s">
        <v>168</v>
      </c>
      <c r="D51" s="62"/>
      <c r="E51" s="83"/>
      <c r="F51" s="66"/>
      <c r="G51" s="65"/>
      <c r="H51" s="66"/>
      <c r="I51" s="65"/>
      <c r="J51" s="66"/>
    </row>
    <row r="52" spans="2:10" ht="12.75">
      <c r="B52" s="60" t="s">
        <v>174</v>
      </c>
      <c r="C52" s="61" t="s">
        <v>175</v>
      </c>
      <c r="D52" s="62"/>
      <c r="E52" s="83"/>
      <c r="F52" s="66"/>
      <c r="G52" s="65"/>
      <c r="H52" s="66"/>
      <c r="I52" s="65"/>
      <c r="J52" s="66"/>
    </row>
    <row r="53" spans="2:10" ht="12.75">
      <c r="B53" s="60" t="s">
        <v>458</v>
      </c>
      <c r="C53" s="61" t="s">
        <v>459</v>
      </c>
      <c r="D53" s="62"/>
      <c r="E53" s="83"/>
      <c r="F53" s="66"/>
      <c r="G53" s="65"/>
      <c r="H53" s="66"/>
      <c r="I53" s="65"/>
      <c r="J53" s="66"/>
    </row>
    <row r="54" spans="2:10" ht="12.75">
      <c r="B54" s="60" t="s">
        <v>196</v>
      </c>
      <c r="C54" s="61" t="s">
        <v>197</v>
      </c>
      <c r="D54" s="62"/>
      <c r="E54" s="83"/>
      <c r="F54" s="66"/>
      <c r="G54" s="65"/>
      <c r="H54" s="66"/>
      <c r="I54" s="65"/>
      <c r="J54" s="66"/>
    </row>
    <row r="55" spans="2:10" ht="12.75">
      <c r="B55" s="60" t="s">
        <v>205</v>
      </c>
      <c r="C55" s="61" t="s">
        <v>206</v>
      </c>
      <c r="D55" s="62"/>
      <c r="E55" s="83"/>
      <c r="F55" s="66"/>
      <c r="G55" s="65"/>
      <c r="H55" s="66"/>
      <c r="I55" s="65"/>
      <c r="J55" s="66"/>
    </row>
    <row r="56" spans="2:10" ht="12.75">
      <c r="B56" s="60" t="s">
        <v>211</v>
      </c>
      <c r="C56" s="61" t="s">
        <v>212</v>
      </c>
      <c r="D56" s="62"/>
      <c r="E56" s="83"/>
      <c r="F56" s="66"/>
      <c r="G56" s="65"/>
      <c r="H56" s="66"/>
      <c r="I56" s="65"/>
      <c r="J56" s="66"/>
    </row>
    <row r="57" spans="2:10" ht="12.75">
      <c r="B57" s="60" t="s">
        <v>618</v>
      </c>
      <c r="C57" s="61" t="s">
        <v>619</v>
      </c>
      <c r="D57" s="62"/>
      <c r="E57" s="83"/>
      <c r="F57" s="66"/>
      <c r="G57" s="65"/>
      <c r="H57" s="66"/>
      <c r="I57" s="65"/>
      <c r="J57" s="66"/>
    </row>
    <row r="58" spans="2:10" ht="12.75">
      <c r="B58" s="60" t="s">
        <v>265</v>
      </c>
      <c r="C58" s="61" t="s">
        <v>266</v>
      </c>
      <c r="D58" s="62"/>
      <c r="E58" s="83"/>
      <c r="F58" s="66"/>
      <c r="G58" s="65"/>
      <c r="H58" s="66"/>
      <c r="I58" s="65"/>
      <c r="J58" s="66"/>
    </row>
    <row r="59" spans="2:10" ht="12.75">
      <c r="B59" s="60" t="s">
        <v>288</v>
      </c>
      <c r="C59" s="61" t="s">
        <v>289</v>
      </c>
      <c r="D59" s="62"/>
      <c r="E59" s="83"/>
      <c r="F59" s="66"/>
      <c r="G59" s="65"/>
      <c r="H59" s="66"/>
      <c r="I59" s="65"/>
      <c r="J59" s="66"/>
    </row>
    <row r="60" spans="2:10" ht="12.75">
      <c r="B60" s="60" t="s">
        <v>299</v>
      </c>
      <c r="C60" s="61" t="s">
        <v>300</v>
      </c>
      <c r="D60" s="62"/>
      <c r="E60" s="83"/>
      <c r="F60" s="66"/>
      <c r="G60" s="65"/>
      <c r="H60" s="66"/>
      <c r="I60" s="65"/>
      <c r="J60" s="66"/>
    </row>
    <row r="61" spans="2:10" ht="12.75">
      <c r="B61" s="60" t="s">
        <v>724</v>
      </c>
      <c r="C61" s="61" t="s">
        <v>725</v>
      </c>
      <c r="D61" s="62"/>
      <c r="E61" s="83"/>
      <c r="F61" s="66"/>
      <c r="G61" s="65"/>
      <c r="H61" s="66"/>
      <c r="I61" s="65"/>
      <c r="J61" s="66"/>
    </row>
    <row r="62" spans="2:10" ht="12.75">
      <c r="B62" s="60" t="s">
        <v>321</v>
      </c>
      <c r="C62" s="61" t="s">
        <v>322</v>
      </c>
      <c r="D62" s="62"/>
      <c r="E62" s="83"/>
      <c r="F62" s="66"/>
      <c r="G62" s="65"/>
      <c r="H62" s="66"/>
      <c r="I62" s="65"/>
      <c r="J62" s="66"/>
    </row>
    <row r="63" spans="2:10" ht="12.75">
      <c r="B63" s="60" t="s">
        <v>738</v>
      </c>
      <c r="C63" s="61" t="s">
        <v>739</v>
      </c>
      <c r="D63" s="62"/>
      <c r="E63" s="83"/>
      <c r="F63" s="66"/>
      <c r="G63" s="65"/>
      <c r="H63" s="66"/>
      <c r="I63" s="65"/>
      <c r="J63" s="66"/>
    </row>
    <row r="64" spans="2:10" ht="12.75">
      <c r="B64" s="60" t="s">
        <v>759</v>
      </c>
      <c r="C64" s="61" t="s">
        <v>760</v>
      </c>
      <c r="D64" s="62"/>
      <c r="E64" s="83"/>
      <c r="F64" s="66"/>
      <c r="G64" s="65"/>
      <c r="H64" s="66"/>
      <c r="I64" s="65"/>
      <c r="J64" s="66"/>
    </row>
    <row r="65" spans="2:10" ht="12.75">
      <c r="B65" s="60" t="s">
        <v>327</v>
      </c>
      <c r="C65" s="61" t="s">
        <v>328</v>
      </c>
      <c r="D65" s="62"/>
      <c r="E65" s="83"/>
      <c r="F65" s="66"/>
      <c r="G65" s="65"/>
      <c r="H65" s="66"/>
      <c r="I65" s="65"/>
      <c r="J65" s="66"/>
    </row>
    <row r="66" spans="2:10" ht="12.75">
      <c r="B66" s="60" t="s">
        <v>342</v>
      </c>
      <c r="C66" s="61" t="s">
        <v>343</v>
      </c>
      <c r="D66" s="62"/>
      <c r="E66" s="83"/>
      <c r="F66" s="66"/>
      <c r="G66" s="65"/>
      <c r="H66" s="66"/>
      <c r="I66" s="65"/>
      <c r="J66" s="66"/>
    </row>
    <row r="67" spans="2:10" ht="12.75">
      <c r="B67" s="60" t="s">
        <v>353</v>
      </c>
      <c r="C67" s="61" t="s">
        <v>354</v>
      </c>
      <c r="D67" s="62"/>
      <c r="E67" s="83"/>
      <c r="F67" s="66"/>
      <c r="G67" s="65"/>
      <c r="H67" s="66"/>
      <c r="I67" s="65"/>
      <c r="J67" s="66"/>
    </row>
    <row r="68" spans="2:10" ht="12.75">
      <c r="B68" s="60" t="s">
        <v>895</v>
      </c>
      <c r="C68" s="61" t="s">
        <v>896</v>
      </c>
      <c r="D68" s="62"/>
      <c r="E68" s="83"/>
      <c r="F68" s="66"/>
      <c r="G68" s="65"/>
      <c r="H68" s="66"/>
      <c r="I68" s="65"/>
      <c r="J68" s="66"/>
    </row>
    <row r="69" spans="2:10" ht="12.75">
      <c r="B69" s="60" t="s">
        <v>905</v>
      </c>
      <c r="C69" s="61" t="s">
        <v>906</v>
      </c>
      <c r="D69" s="62"/>
      <c r="E69" s="83"/>
      <c r="F69" s="66"/>
      <c r="G69" s="65"/>
      <c r="H69" s="66"/>
      <c r="I69" s="65"/>
      <c r="J69" s="66"/>
    </row>
    <row r="70" spans="2:10" ht="12.75">
      <c r="B70" s="60" t="s">
        <v>627</v>
      </c>
      <c r="C70" s="61" t="s">
        <v>628</v>
      </c>
      <c r="D70" s="62"/>
      <c r="E70" s="83"/>
      <c r="F70" s="66"/>
      <c r="G70" s="65"/>
      <c r="H70" s="66"/>
      <c r="I70" s="65"/>
      <c r="J70" s="66"/>
    </row>
    <row r="71" spans="2:10" ht="12.75">
      <c r="B71" s="60" t="s">
        <v>639</v>
      </c>
      <c r="C71" s="61" t="s">
        <v>640</v>
      </c>
      <c r="D71" s="62"/>
      <c r="E71" s="83"/>
      <c r="F71" s="66"/>
      <c r="G71" s="65"/>
      <c r="H71" s="66"/>
      <c r="I71" s="65"/>
      <c r="J71" s="66"/>
    </row>
    <row r="72" spans="2:10" ht="12.75">
      <c r="B72" s="60" t="s">
        <v>234</v>
      </c>
      <c r="C72" s="61" t="s">
        <v>235</v>
      </c>
      <c r="D72" s="62"/>
      <c r="E72" s="83"/>
      <c r="F72" s="66"/>
      <c r="G72" s="65"/>
      <c r="H72" s="66"/>
      <c r="I72" s="65"/>
      <c r="J72" s="66"/>
    </row>
    <row r="73" spans="2:10" ht="12.75">
      <c r="B73" s="60" t="s">
        <v>659</v>
      </c>
      <c r="C73" s="61" t="s">
        <v>660</v>
      </c>
      <c r="D73" s="62"/>
      <c r="E73" s="83"/>
      <c r="F73" s="66"/>
      <c r="G73" s="65"/>
      <c r="H73" s="66"/>
      <c r="I73" s="65"/>
      <c r="J73" s="66"/>
    </row>
    <row r="74" spans="2:10" ht="12.75">
      <c r="B74" s="60" t="s">
        <v>242</v>
      </c>
      <c r="C74" s="61" t="s">
        <v>243</v>
      </c>
      <c r="D74" s="62"/>
      <c r="E74" s="83"/>
      <c r="F74" s="66"/>
      <c r="G74" s="65"/>
      <c r="H74" s="66"/>
      <c r="I74" s="65"/>
      <c r="J74" s="66"/>
    </row>
    <row r="75" spans="2:10" ht="12.75">
      <c r="B75" s="60" t="s">
        <v>676</v>
      </c>
      <c r="C75" s="61" t="s">
        <v>677</v>
      </c>
      <c r="D75" s="62"/>
      <c r="E75" s="83"/>
      <c r="F75" s="66"/>
      <c r="G75" s="65"/>
      <c r="H75" s="66"/>
      <c r="I75" s="65"/>
      <c r="J75" s="66"/>
    </row>
    <row r="76" spans="2:10" ht="12.75">
      <c r="B76" s="60" t="s">
        <v>260</v>
      </c>
      <c r="C76" s="61" t="s">
        <v>261</v>
      </c>
      <c r="D76" s="62"/>
      <c r="E76" s="83"/>
      <c r="F76" s="66"/>
      <c r="G76" s="65"/>
      <c r="H76" s="66"/>
      <c r="I76" s="65"/>
      <c r="J76" s="66"/>
    </row>
    <row r="77" spans="2:10" ht="12.75">
      <c r="B77" s="60" t="s">
        <v>386</v>
      </c>
      <c r="C77" s="61" t="s">
        <v>387</v>
      </c>
      <c r="D77" s="62"/>
      <c r="E77" s="83"/>
      <c r="F77" s="66"/>
      <c r="G77" s="65"/>
      <c r="H77" s="66"/>
      <c r="I77" s="65"/>
      <c r="J77" s="66"/>
    </row>
    <row r="78" spans="2:10" ht="12.75">
      <c r="B78" s="60" t="s">
        <v>366</v>
      </c>
      <c r="C78" s="61" t="s">
        <v>367</v>
      </c>
      <c r="D78" s="62"/>
      <c r="E78" s="83"/>
      <c r="F78" s="66"/>
      <c r="G78" s="65"/>
      <c r="H78" s="66"/>
      <c r="I78" s="65"/>
      <c r="J78" s="66"/>
    </row>
    <row r="79" spans="2:10" ht="12.75">
      <c r="B79" s="60" t="s">
        <v>912</v>
      </c>
      <c r="C79" s="61" t="s">
        <v>913</v>
      </c>
      <c r="D79" s="62"/>
      <c r="E79" s="83"/>
      <c r="F79" s="66"/>
      <c r="G79" s="65"/>
      <c r="H79" s="66"/>
      <c r="I79" s="65"/>
      <c r="J79" s="66"/>
    </row>
    <row r="80" spans="2:10" ht="12.75">
      <c r="B80" s="67" t="s">
        <v>19</v>
      </c>
      <c r="C80" s="68"/>
      <c r="D80" s="69"/>
      <c r="E80" s="84"/>
      <c r="F80" s="71"/>
      <c r="G80" s="80"/>
      <c r="H80" s="71"/>
      <c r="I80" s="80"/>
      <c r="J80" s="71"/>
    </row>
    <row r="82" ht="2.25" customHeight="1"/>
    <row r="83" ht="1.5" customHeight="1"/>
    <row r="84" ht="0.75" customHeight="1"/>
    <row r="85" ht="0.75" customHeight="1"/>
    <row r="86" ht="0.75" customHeight="1"/>
    <row r="87" spans="2:10" ht="18">
      <c r="B87" s="13" t="s">
        <v>30</v>
      </c>
      <c r="C87" s="45"/>
      <c r="D87" s="45"/>
      <c r="E87" s="45"/>
      <c r="F87" s="45"/>
      <c r="G87" s="45"/>
      <c r="H87" s="45"/>
      <c r="I87" s="45"/>
      <c r="J87" s="45"/>
    </row>
    <row r="89" spans="2:10" ht="12.75">
      <c r="B89" s="47" t="s">
        <v>31</v>
      </c>
      <c r="C89" s="48"/>
      <c r="D89" s="48"/>
      <c r="E89" s="85"/>
      <c r="F89" s="86"/>
      <c r="G89" s="51"/>
      <c r="H89" s="50" t="s">
        <v>17</v>
      </c>
      <c r="I89" s="1"/>
      <c r="J89" s="1"/>
    </row>
    <row r="90" spans="2:10" ht="12.75">
      <c r="B90" s="52" t="s">
        <v>401</v>
      </c>
      <c r="C90" s="53"/>
      <c r="D90" s="54"/>
      <c r="E90" s="87"/>
      <c r="F90" s="88"/>
      <c r="G90" s="57"/>
      <c r="H90" s="58"/>
      <c r="I90" s="1"/>
      <c r="J90" s="1"/>
    </row>
    <row r="91" spans="2:10" ht="12.75">
      <c r="B91" s="60" t="s">
        <v>402</v>
      </c>
      <c r="C91" s="61"/>
      <c r="D91" s="62"/>
      <c r="E91" s="89"/>
      <c r="F91" s="90"/>
      <c r="G91" s="65"/>
      <c r="H91" s="66"/>
      <c r="I91" s="1"/>
      <c r="J91" s="1"/>
    </row>
    <row r="92" spans="2:10" ht="12.75">
      <c r="B92" s="60" t="s">
        <v>403</v>
      </c>
      <c r="C92" s="61"/>
      <c r="D92" s="62"/>
      <c r="E92" s="89"/>
      <c r="F92" s="90"/>
      <c r="G92" s="65"/>
      <c r="H92" s="66"/>
      <c r="I92" s="1"/>
      <c r="J92" s="1"/>
    </row>
    <row r="93" spans="2:10" ht="12.75">
      <c r="B93" s="60" t="s">
        <v>404</v>
      </c>
      <c r="C93" s="61"/>
      <c r="D93" s="62"/>
      <c r="E93" s="89"/>
      <c r="F93" s="90"/>
      <c r="G93" s="65"/>
      <c r="H93" s="66"/>
      <c r="I93" s="1"/>
      <c r="J93" s="1"/>
    </row>
    <row r="94" spans="2:10" ht="12.75">
      <c r="B94" s="60" t="s">
        <v>405</v>
      </c>
      <c r="C94" s="61"/>
      <c r="D94" s="62"/>
      <c r="E94" s="89"/>
      <c r="F94" s="90"/>
      <c r="G94" s="65"/>
      <c r="H94" s="66"/>
      <c r="I94" s="1"/>
      <c r="J94" s="1"/>
    </row>
    <row r="95" spans="2:10" ht="12.75">
      <c r="B95" s="60" t="s">
        <v>406</v>
      </c>
      <c r="C95" s="61"/>
      <c r="D95" s="62"/>
      <c r="E95" s="89"/>
      <c r="F95" s="90"/>
      <c r="G95" s="65"/>
      <c r="H95" s="66"/>
      <c r="I95" s="1"/>
      <c r="J95" s="1"/>
    </row>
    <row r="96" spans="2:10" ht="12.75">
      <c r="B96" s="60" t="s">
        <v>407</v>
      </c>
      <c r="C96" s="61"/>
      <c r="D96" s="62"/>
      <c r="E96" s="89"/>
      <c r="F96" s="90"/>
      <c r="G96" s="65"/>
      <c r="H96" s="66"/>
      <c r="I96" s="1"/>
      <c r="J96" s="1"/>
    </row>
    <row r="97" spans="2:10" ht="12.75">
      <c r="B97" s="67" t="s">
        <v>19</v>
      </c>
      <c r="C97" s="68"/>
      <c r="D97" s="69"/>
      <c r="E97" s="91"/>
      <c r="F97" s="92"/>
      <c r="G97" s="80"/>
      <c r="H97" s="71">
        <f>SUM(H90:H96)</f>
        <v>0</v>
      </c>
      <c r="I97" s="1"/>
      <c r="J97" s="1"/>
    </row>
    <row r="98" spans="9:10" ht="12.75">
      <c r="I98" s="1"/>
      <c r="J98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">
      <selection activeCell="H18" sqref="H18"/>
    </sheetView>
  </sheetViews>
  <sheetFormatPr defaultColWidth="9.00390625" defaultRowHeight="12.75"/>
  <cols>
    <col min="2" max="2" width="34.00390625" style="0" customWidth="1"/>
    <col min="10" max="10" width="13.25390625" style="0" customWidth="1"/>
  </cols>
  <sheetData>
    <row r="3" spans="1:10" ht="15.75">
      <c r="A3" s="365"/>
      <c r="B3" s="366" t="s">
        <v>991</v>
      </c>
      <c r="C3" s="367" t="s">
        <v>109</v>
      </c>
      <c r="D3" s="367"/>
      <c r="E3" s="368"/>
      <c r="F3" s="365"/>
      <c r="G3" s="365"/>
      <c r="H3" s="365"/>
      <c r="I3" s="365"/>
      <c r="J3" s="365"/>
    </row>
    <row r="4" spans="1:10" ht="12.75">
      <c r="A4" s="365"/>
      <c r="B4" s="369"/>
      <c r="C4" s="367" t="s">
        <v>109</v>
      </c>
      <c r="D4" s="367"/>
      <c r="E4" s="368"/>
      <c r="F4" s="365"/>
      <c r="G4" s="365"/>
      <c r="H4" s="365"/>
      <c r="I4" s="365"/>
      <c r="J4" s="365"/>
    </row>
    <row r="5" spans="1:10" ht="24">
      <c r="A5" s="365"/>
      <c r="B5" s="245" t="s">
        <v>89</v>
      </c>
      <c r="C5" s="245" t="s">
        <v>90</v>
      </c>
      <c r="D5" s="245" t="s">
        <v>992</v>
      </c>
      <c r="E5" s="246" t="s">
        <v>91</v>
      </c>
      <c r="F5" s="370" t="s">
        <v>993</v>
      </c>
      <c r="G5" s="370" t="s">
        <v>994</v>
      </c>
      <c r="H5" s="370" t="s">
        <v>995</v>
      </c>
      <c r="I5" s="370" t="s">
        <v>996</v>
      </c>
      <c r="J5" s="371" t="s">
        <v>997</v>
      </c>
    </row>
    <row r="6" spans="1:10" ht="12.75">
      <c r="A6" s="365"/>
      <c r="B6" s="251" t="s">
        <v>998</v>
      </c>
      <c r="C6" s="372"/>
      <c r="D6" s="252"/>
      <c r="E6" s="253"/>
      <c r="F6" s="365"/>
      <c r="G6" s="365"/>
      <c r="H6" s="365"/>
      <c r="I6" s="365"/>
      <c r="J6" s="365"/>
    </row>
    <row r="7" spans="1:10" ht="22.5">
      <c r="A7" s="365"/>
      <c r="B7" s="262" t="s">
        <v>999</v>
      </c>
      <c r="C7" s="373" t="s">
        <v>101</v>
      </c>
      <c r="D7" s="373"/>
      <c r="E7" s="374">
        <v>15</v>
      </c>
      <c r="F7" s="374">
        <v>0</v>
      </c>
      <c r="G7" s="374">
        <f aca="true" t="shared" si="0" ref="G7:G23">F7*E7</f>
        <v>0</v>
      </c>
      <c r="H7" s="374"/>
      <c r="I7" s="374"/>
      <c r="J7" s="375">
        <f>G7</f>
        <v>0</v>
      </c>
    </row>
    <row r="8" spans="1:10" ht="22.5">
      <c r="A8" s="365"/>
      <c r="B8" s="262" t="s">
        <v>1000</v>
      </c>
      <c r="C8" s="373" t="s">
        <v>101</v>
      </c>
      <c r="D8" s="373"/>
      <c r="E8" s="374">
        <v>15</v>
      </c>
      <c r="F8" s="374">
        <v>0</v>
      </c>
      <c r="G8" s="374">
        <f t="shared" si="0"/>
        <v>0</v>
      </c>
      <c r="H8" s="374">
        <v>0</v>
      </c>
      <c r="I8" s="374">
        <f aca="true" t="shared" si="1" ref="I8:I17">H8*E8</f>
        <v>0</v>
      </c>
      <c r="J8" s="375">
        <f aca="true" t="shared" si="2" ref="J8:J17">I8+G8</f>
        <v>0</v>
      </c>
    </row>
    <row r="9" spans="1:10" ht="12.75">
      <c r="A9" s="365"/>
      <c r="B9" s="262" t="s">
        <v>1001</v>
      </c>
      <c r="C9" s="373" t="s">
        <v>101</v>
      </c>
      <c r="D9" s="373"/>
      <c r="E9" s="374">
        <v>6</v>
      </c>
      <c r="F9" s="374">
        <v>0</v>
      </c>
      <c r="G9" s="374">
        <f t="shared" si="0"/>
        <v>0</v>
      </c>
      <c r="H9" s="374">
        <v>0</v>
      </c>
      <c r="I9" s="374">
        <f t="shared" si="1"/>
        <v>0</v>
      </c>
      <c r="J9" s="375">
        <f t="shared" si="2"/>
        <v>0</v>
      </c>
    </row>
    <row r="10" spans="1:10" ht="12.75">
      <c r="A10" s="365"/>
      <c r="B10" s="262" t="s">
        <v>1002</v>
      </c>
      <c r="C10" s="373" t="s">
        <v>101</v>
      </c>
      <c r="D10" s="373"/>
      <c r="E10" s="374">
        <v>6</v>
      </c>
      <c r="F10" s="374">
        <v>0</v>
      </c>
      <c r="G10" s="374">
        <f t="shared" si="0"/>
        <v>0</v>
      </c>
      <c r="H10" s="374">
        <v>0</v>
      </c>
      <c r="I10" s="374">
        <f t="shared" si="1"/>
        <v>0</v>
      </c>
      <c r="J10" s="375">
        <f t="shared" si="2"/>
        <v>0</v>
      </c>
    </row>
    <row r="11" spans="1:10" ht="12.75">
      <c r="A11" s="365"/>
      <c r="B11" s="262" t="s">
        <v>1003</v>
      </c>
      <c r="C11" s="373" t="s">
        <v>101</v>
      </c>
      <c r="D11" s="373"/>
      <c r="E11" s="374">
        <v>6</v>
      </c>
      <c r="F11" s="374">
        <v>0</v>
      </c>
      <c r="G11" s="374">
        <f t="shared" si="0"/>
        <v>0</v>
      </c>
      <c r="H11" s="374">
        <v>0</v>
      </c>
      <c r="I11" s="374">
        <f t="shared" si="1"/>
        <v>0</v>
      </c>
      <c r="J11" s="375">
        <f t="shared" si="2"/>
        <v>0</v>
      </c>
    </row>
    <row r="12" spans="1:10" ht="12.75">
      <c r="A12" s="365"/>
      <c r="B12" s="262" t="s">
        <v>1004</v>
      </c>
      <c r="C12" s="373" t="s">
        <v>101</v>
      </c>
      <c r="D12" s="373"/>
      <c r="E12" s="374">
        <v>9</v>
      </c>
      <c r="F12" s="374">
        <v>0</v>
      </c>
      <c r="G12" s="374">
        <f t="shared" si="0"/>
        <v>0</v>
      </c>
      <c r="H12" s="374">
        <v>0</v>
      </c>
      <c r="I12" s="374">
        <f t="shared" si="1"/>
        <v>0</v>
      </c>
      <c r="J12" s="375">
        <f t="shared" si="2"/>
        <v>0</v>
      </c>
    </row>
    <row r="13" spans="1:10" ht="12.75">
      <c r="A13" s="365"/>
      <c r="B13" s="262" t="s">
        <v>1005</v>
      </c>
      <c r="C13" s="373" t="s">
        <v>189</v>
      </c>
      <c r="D13" s="373"/>
      <c r="E13" s="374">
        <v>60</v>
      </c>
      <c r="F13" s="374">
        <v>0</v>
      </c>
      <c r="G13" s="374">
        <f t="shared" si="0"/>
        <v>0</v>
      </c>
      <c r="H13" s="374">
        <v>0</v>
      </c>
      <c r="I13" s="374">
        <f t="shared" si="1"/>
        <v>0</v>
      </c>
      <c r="J13" s="375">
        <f t="shared" si="2"/>
        <v>0</v>
      </c>
    </row>
    <row r="14" spans="1:10" ht="12.75">
      <c r="A14" s="365"/>
      <c r="B14" s="262" t="s">
        <v>1006</v>
      </c>
      <c r="C14" s="373" t="s">
        <v>189</v>
      </c>
      <c r="D14" s="373"/>
      <c r="E14" s="374">
        <v>12</v>
      </c>
      <c r="F14" s="374">
        <v>0</v>
      </c>
      <c r="G14" s="374">
        <f t="shared" si="0"/>
        <v>0</v>
      </c>
      <c r="H14" s="374">
        <v>0</v>
      </c>
      <c r="I14" s="374">
        <f t="shared" si="1"/>
        <v>0</v>
      </c>
      <c r="J14" s="264">
        <f t="shared" si="2"/>
        <v>0</v>
      </c>
    </row>
    <row r="15" spans="1:10" ht="12.75">
      <c r="A15" s="365"/>
      <c r="B15" s="262" t="s">
        <v>1007</v>
      </c>
      <c r="C15" s="373" t="s">
        <v>189</v>
      </c>
      <c r="D15" s="373"/>
      <c r="E15" s="374">
        <v>30</v>
      </c>
      <c r="F15" s="374">
        <v>0</v>
      </c>
      <c r="G15" s="374">
        <f t="shared" si="0"/>
        <v>0</v>
      </c>
      <c r="H15" s="374">
        <v>0</v>
      </c>
      <c r="I15" s="374">
        <f t="shared" si="1"/>
        <v>0</v>
      </c>
      <c r="J15" s="376">
        <f t="shared" si="2"/>
        <v>0</v>
      </c>
    </row>
    <row r="16" spans="1:10" ht="12.75">
      <c r="A16" s="365"/>
      <c r="B16" s="262" t="s">
        <v>1008</v>
      </c>
      <c r="C16" s="373" t="s">
        <v>101</v>
      </c>
      <c r="D16" s="373"/>
      <c r="E16" s="374">
        <v>3</v>
      </c>
      <c r="F16" s="374">
        <v>0</v>
      </c>
      <c r="G16" s="374">
        <f t="shared" si="0"/>
        <v>0</v>
      </c>
      <c r="H16" s="374">
        <v>0</v>
      </c>
      <c r="I16" s="374">
        <f t="shared" si="1"/>
        <v>0</v>
      </c>
      <c r="J16" s="376">
        <f t="shared" si="2"/>
        <v>0</v>
      </c>
    </row>
    <row r="17" spans="1:10" ht="12.75">
      <c r="A17" s="365"/>
      <c r="B17" s="262" t="s">
        <v>1009</v>
      </c>
      <c r="C17" s="373" t="s">
        <v>101</v>
      </c>
      <c r="D17" s="373"/>
      <c r="E17" s="374">
        <v>3</v>
      </c>
      <c r="F17" s="374">
        <v>0</v>
      </c>
      <c r="G17" s="374">
        <f t="shared" si="0"/>
        <v>0</v>
      </c>
      <c r="H17" s="374">
        <v>0</v>
      </c>
      <c r="I17" s="374">
        <f t="shared" si="1"/>
        <v>0</v>
      </c>
      <c r="J17" s="376">
        <f t="shared" si="2"/>
        <v>0</v>
      </c>
    </row>
    <row r="18" spans="1:10" ht="12.75">
      <c r="A18" s="365"/>
      <c r="B18" s="377" t="s">
        <v>1010</v>
      </c>
      <c r="C18" s="378" t="s">
        <v>101</v>
      </c>
      <c r="D18" s="379"/>
      <c r="E18" s="374">
        <v>15</v>
      </c>
      <c r="F18" s="374">
        <v>0</v>
      </c>
      <c r="G18" s="374">
        <f t="shared" si="0"/>
        <v>0</v>
      </c>
      <c r="H18" s="374"/>
      <c r="I18" s="374"/>
      <c r="J18" s="375">
        <f aca="true" t="shared" si="3" ref="J18:J23">G18</f>
        <v>0</v>
      </c>
    </row>
    <row r="19" spans="1:10" ht="12.75">
      <c r="A19" s="365"/>
      <c r="B19" s="377" t="s">
        <v>1011</v>
      </c>
      <c r="C19" s="378" t="s">
        <v>101</v>
      </c>
      <c r="D19" s="379"/>
      <c r="E19" s="374">
        <v>3</v>
      </c>
      <c r="F19" s="374">
        <v>0</v>
      </c>
      <c r="G19" s="374">
        <f t="shared" si="0"/>
        <v>0</v>
      </c>
      <c r="H19" s="374"/>
      <c r="I19" s="374"/>
      <c r="J19" s="375">
        <f t="shared" si="3"/>
        <v>0</v>
      </c>
    </row>
    <row r="20" spans="1:10" ht="12.75">
      <c r="A20" s="365"/>
      <c r="B20" s="377" t="s">
        <v>1012</v>
      </c>
      <c r="C20" s="378" t="s">
        <v>101</v>
      </c>
      <c r="D20" s="379"/>
      <c r="E20" s="374">
        <v>20</v>
      </c>
      <c r="F20" s="380">
        <v>0</v>
      </c>
      <c r="G20" s="380">
        <f t="shared" si="0"/>
        <v>0</v>
      </c>
      <c r="H20" s="380"/>
      <c r="I20" s="380"/>
      <c r="J20" s="375">
        <f t="shared" si="3"/>
        <v>0</v>
      </c>
    </row>
    <row r="21" spans="1:10" ht="12.75">
      <c r="A21" s="365"/>
      <c r="B21" s="377" t="s">
        <v>1013</v>
      </c>
      <c r="C21" s="378" t="s">
        <v>371</v>
      </c>
      <c r="D21" s="379"/>
      <c r="E21" s="374">
        <v>1</v>
      </c>
      <c r="F21" s="375">
        <v>0</v>
      </c>
      <c r="G21" s="375">
        <f t="shared" si="0"/>
        <v>0</v>
      </c>
      <c r="H21" s="375"/>
      <c r="I21" s="375"/>
      <c r="J21" s="375">
        <f t="shared" si="3"/>
        <v>0</v>
      </c>
    </row>
    <row r="22" spans="1:10" ht="12.75">
      <c r="A22" s="365"/>
      <c r="B22" s="262" t="s">
        <v>1014</v>
      </c>
      <c r="C22" s="373" t="s">
        <v>371</v>
      </c>
      <c r="D22" s="373"/>
      <c r="E22" s="374">
        <v>1</v>
      </c>
      <c r="F22" s="375">
        <v>0</v>
      </c>
      <c r="G22" s="375">
        <f t="shared" si="0"/>
        <v>0</v>
      </c>
      <c r="H22" s="375"/>
      <c r="I22" s="375"/>
      <c r="J22" s="375">
        <f t="shared" si="3"/>
        <v>0</v>
      </c>
    </row>
    <row r="23" spans="1:10" ht="12.75">
      <c r="A23" s="365"/>
      <c r="B23" s="262" t="s">
        <v>1015</v>
      </c>
      <c r="C23" s="373" t="s">
        <v>371</v>
      </c>
      <c r="D23" s="373"/>
      <c r="E23" s="374">
        <v>1</v>
      </c>
      <c r="F23" s="375">
        <v>0</v>
      </c>
      <c r="G23" s="375">
        <f t="shared" si="0"/>
        <v>0</v>
      </c>
      <c r="H23" s="375"/>
      <c r="I23" s="365"/>
      <c r="J23" s="375">
        <f t="shared" si="3"/>
        <v>0</v>
      </c>
    </row>
    <row r="24" spans="1:10" ht="12.75">
      <c r="A24" s="365"/>
      <c r="B24" s="381" t="s">
        <v>1016</v>
      </c>
      <c r="C24" s="382"/>
      <c r="D24" s="382"/>
      <c r="E24" s="383"/>
      <c r="F24" s="375"/>
      <c r="G24" s="384">
        <f>SUM(G7:G23)</f>
        <v>0</v>
      </c>
      <c r="H24" s="384"/>
      <c r="I24" s="384">
        <f>SUM(I7:I22)</f>
        <v>0</v>
      </c>
      <c r="J24" s="375">
        <f>J7+J8+J9+J10+J11+J12+J13+J14+J15+J16+J17+J18+J19+J20+J21+J22+J23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9">
      <selection activeCell="G29" sqref="G29"/>
    </sheetView>
  </sheetViews>
  <sheetFormatPr defaultColWidth="9.00390625" defaultRowHeight="12.75"/>
  <cols>
    <col min="3" max="3" width="37.75390625" style="0" customWidth="1"/>
    <col min="7" max="7" width="13.25390625" style="0" customWidth="1"/>
    <col min="8" max="8" width="13.375" style="0" customWidth="1"/>
  </cols>
  <sheetData>
    <row r="2" spans="1:8" ht="15">
      <c r="A2" s="325"/>
      <c r="B2" s="325"/>
      <c r="C2" s="326" t="s">
        <v>946</v>
      </c>
      <c r="D2" s="325"/>
      <c r="E2" s="327"/>
      <c r="F2" s="328"/>
      <c r="G2" s="328"/>
      <c r="H2" s="329"/>
    </row>
    <row r="3" spans="1:8" ht="16.5">
      <c r="A3" s="330"/>
      <c r="B3" s="330"/>
      <c r="C3" s="331" t="s">
        <v>947</v>
      </c>
      <c r="D3" s="331"/>
      <c r="E3" s="332"/>
      <c r="F3" s="333"/>
      <c r="G3" s="334"/>
      <c r="H3" s="335"/>
    </row>
    <row r="4" spans="1:8" ht="16.5">
      <c r="A4" s="325"/>
      <c r="B4" s="325"/>
      <c r="C4" s="331" t="s">
        <v>948</v>
      </c>
      <c r="D4" s="331"/>
      <c r="E4" s="327"/>
      <c r="F4" s="328"/>
      <c r="G4" s="328"/>
      <c r="H4" s="329"/>
    </row>
    <row r="5" spans="1:8" ht="36.75" thickBot="1">
      <c r="A5" s="336" t="s">
        <v>949</v>
      </c>
      <c r="B5" s="337" t="s">
        <v>950</v>
      </c>
      <c r="C5" s="338" t="s">
        <v>951</v>
      </c>
      <c r="D5" s="338" t="s">
        <v>952</v>
      </c>
      <c r="E5" s="337" t="s">
        <v>90</v>
      </c>
      <c r="F5" s="336" t="s">
        <v>91</v>
      </c>
      <c r="G5" s="339" t="s">
        <v>953</v>
      </c>
      <c r="H5" s="339" t="s">
        <v>954</v>
      </c>
    </row>
    <row r="6" spans="1:8" ht="12.75">
      <c r="A6" s="340"/>
      <c r="B6" s="341"/>
      <c r="C6" s="342" t="s">
        <v>1018</v>
      </c>
      <c r="D6" s="342"/>
      <c r="E6" s="343"/>
      <c r="F6" s="344"/>
      <c r="G6" s="344"/>
      <c r="H6" s="345"/>
    </row>
    <row r="7" spans="1:8" ht="12.75">
      <c r="A7" s="346"/>
      <c r="B7" s="347"/>
      <c r="C7" s="348" t="s">
        <v>955</v>
      </c>
      <c r="D7" s="348"/>
      <c r="E7" s="349"/>
      <c r="F7" s="350"/>
      <c r="G7" s="350"/>
      <c r="H7" s="351">
        <f>SUM(H8:H28)</f>
        <v>0</v>
      </c>
    </row>
    <row r="8" spans="1:8" ht="140.25">
      <c r="A8" s="352">
        <v>1</v>
      </c>
      <c r="B8" s="353" t="s">
        <v>956</v>
      </c>
      <c r="C8" s="354" t="s">
        <v>957</v>
      </c>
      <c r="D8" s="354" t="s">
        <v>958</v>
      </c>
      <c r="E8" s="355" t="s">
        <v>101</v>
      </c>
      <c r="F8" s="356">
        <v>3</v>
      </c>
      <c r="G8" s="356">
        <v>0</v>
      </c>
      <c r="H8" s="357">
        <f aca="true" t="shared" si="0" ref="H8:H25">G8*F8</f>
        <v>0</v>
      </c>
    </row>
    <row r="9" spans="1:8" ht="38.25">
      <c r="A9" s="352">
        <f>A8+1</f>
        <v>2</v>
      </c>
      <c r="B9" s="353" t="s">
        <v>959</v>
      </c>
      <c r="C9" s="354" t="s">
        <v>960</v>
      </c>
      <c r="D9" s="354" t="s">
        <v>961</v>
      </c>
      <c r="E9" s="355" t="s">
        <v>101</v>
      </c>
      <c r="F9" s="356">
        <f>1*3</f>
        <v>3</v>
      </c>
      <c r="G9" s="356">
        <v>0</v>
      </c>
      <c r="H9" s="357">
        <f t="shared" si="0"/>
        <v>0</v>
      </c>
    </row>
    <row r="10" spans="1:8" ht="38.25">
      <c r="A10" s="352">
        <f>A9+1</f>
        <v>3</v>
      </c>
      <c r="B10" s="353" t="s">
        <v>962</v>
      </c>
      <c r="C10" s="354" t="s">
        <v>963</v>
      </c>
      <c r="D10" s="354" t="s">
        <v>964</v>
      </c>
      <c r="E10" s="355" t="s">
        <v>101</v>
      </c>
      <c r="F10" s="356">
        <f>1*3</f>
        <v>3</v>
      </c>
      <c r="G10" s="356">
        <v>0</v>
      </c>
      <c r="H10" s="357">
        <f t="shared" si="0"/>
        <v>0</v>
      </c>
    </row>
    <row r="11" spans="1:8" ht="51">
      <c r="A11" s="352">
        <f aca="true" t="shared" si="1" ref="A11:A28">A10+1</f>
        <v>4</v>
      </c>
      <c r="B11" s="353" t="s">
        <v>965</v>
      </c>
      <c r="C11" s="358" t="s">
        <v>966</v>
      </c>
      <c r="D11" s="358" t="s">
        <v>967</v>
      </c>
      <c r="E11" s="359" t="s">
        <v>101</v>
      </c>
      <c r="F11" s="356">
        <f>6*2*3</f>
        <v>36</v>
      </c>
      <c r="G11" s="356">
        <v>0</v>
      </c>
      <c r="H11" s="357">
        <f t="shared" si="0"/>
        <v>0</v>
      </c>
    </row>
    <row r="12" spans="1:8" ht="38.25">
      <c r="A12" s="352">
        <f t="shared" si="1"/>
        <v>5</v>
      </c>
      <c r="B12" s="353" t="s">
        <v>968</v>
      </c>
      <c r="C12" s="358" t="s">
        <v>969</v>
      </c>
      <c r="D12" s="358"/>
      <c r="E12" s="359" t="s">
        <v>101</v>
      </c>
      <c r="F12" s="356">
        <f>2*2*3</f>
        <v>12</v>
      </c>
      <c r="G12" s="356">
        <v>0</v>
      </c>
      <c r="H12" s="357">
        <f t="shared" si="0"/>
        <v>0</v>
      </c>
    </row>
    <row r="13" spans="1:8" ht="38.25">
      <c r="A13" s="352">
        <f t="shared" si="1"/>
        <v>6</v>
      </c>
      <c r="B13" s="360" t="s">
        <v>970</v>
      </c>
      <c r="C13" s="361" t="s">
        <v>971</v>
      </c>
      <c r="D13" s="354" t="s">
        <v>972</v>
      </c>
      <c r="E13" s="355" t="s">
        <v>101</v>
      </c>
      <c r="F13" s="356">
        <f>4*3</f>
        <v>12</v>
      </c>
      <c r="G13" s="356">
        <v>0</v>
      </c>
      <c r="H13" s="357">
        <f t="shared" si="0"/>
        <v>0</v>
      </c>
    </row>
    <row r="14" spans="1:8" ht="25.5">
      <c r="A14" s="352">
        <f t="shared" si="1"/>
        <v>7</v>
      </c>
      <c r="B14" s="360" t="s">
        <v>1019</v>
      </c>
      <c r="C14" s="361" t="s">
        <v>1020</v>
      </c>
      <c r="D14" s="354"/>
      <c r="E14" s="355" t="s">
        <v>101</v>
      </c>
      <c r="F14" s="356">
        <v>6</v>
      </c>
      <c r="G14" s="356">
        <v>0</v>
      </c>
      <c r="H14" s="357">
        <f t="shared" si="0"/>
        <v>0</v>
      </c>
    </row>
    <row r="15" spans="1:8" ht="25.5">
      <c r="A15" s="352">
        <f t="shared" si="1"/>
        <v>8</v>
      </c>
      <c r="B15" s="360" t="s">
        <v>973</v>
      </c>
      <c r="C15" s="361" t="s">
        <v>974</v>
      </c>
      <c r="D15" s="358"/>
      <c r="E15" s="355" t="s">
        <v>189</v>
      </c>
      <c r="F15" s="356">
        <v>155</v>
      </c>
      <c r="G15" s="356">
        <v>0</v>
      </c>
      <c r="H15" s="357">
        <f t="shared" si="0"/>
        <v>0</v>
      </c>
    </row>
    <row r="16" spans="1:8" ht="25.5">
      <c r="A16" s="352">
        <f t="shared" si="1"/>
        <v>9</v>
      </c>
      <c r="B16" s="360"/>
      <c r="C16" s="361" t="s">
        <v>975</v>
      </c>
      <c r="D16" s="358"/>
      <c r="E16" s="362" t="s">
        <v>189</v>
      </c>
      <c r="F16" s="363">
        <v>20</v>
      </c>
      <c r="G16" s="363">
        <v>0</v>
      </c>
      <c r="H16" s="357">
        <f t="shared" si="0"/>
        <v>0</v>
      </c>
    </row>
    <row r="17" spans="1:8" ht="25.5">
      <c r="A17" s="352">
        <f t="shared" si="1"/>
        <v>10</v>
      </c>
      <c r="B17" s="360" t="s">
        <v>976</v>
      </c>
      <c r="C17" s="361" t="s">
        <v>977</v>
      </c>
      <c r="D17" s="358"/>
      <c r="E17" s="362" t="s">
        <v>189</v>
      </c>
      <c r="F17" s="363">
        <v>31</v>
      </c>
      <c r="G17" s="363">
        <v>0</v>
      </c>
      <c r="H17" s="357">
        <f t="shared" si="0"/>
        <v>0</v>
      </c>
    </row>
    <row r="18" spans="1:8" ht="25.5">
      <c r="A18" s="352">
        <f t="shared" si="1"/>
        <v>11</v>
      </c>
      <c r="B18" s="360"/>
      <c r="C18" s="361" t="s">
        <v>978</v>
      </c>
      <c r="D18" s="358"/>
      <c r="E18" s="362" t="s">
        <v>189</v>
      </c>
      <c r="F18" s="363">
        <v>15</v>
      </c>
      <c r="G18" s="363">
        <v>0</v>
      </c>
      <c r="H18" s="357">
        <f t="shared" si="0"/>
        <v>0</v>
      </c>
    </row>
    <row r="19" spans="1:8" ht="25.5">
      <c r="A19" s="352">
        <f t="shared" si="1"/>
        <v>12</v>
      </c>
      <c r="B19" s="360" t="s">
        <v>979</v>
      </c>
      <c r="C19" s="361" t="s">
        <v>1021</v>
      </c>
      <c r="D19" s="358"/>
      <c r="E19" s="355" t="s">
        <v>146</v>
      </c>
      <c r="F19" s="356">
        <v>19</v>
      </c>
      <c r="G19" s="356">
        <v>0</v>
      </c>
      <c r="H19" s="357">
        <f t="shared" si="0"/>
        <v>0</v>
      </c>
    </row>
    <row r="20" spans="1:8" ht="25.5">
      <c r="A20" s="352">
        <f t="shared" si="1"/>
        <v>13</v>
      </c>
      <c r="B20" s="360" t="s">
        <v>987</v>
      </c>
      <c r="C20" s="361" t="s">
        <v>1022</v>
      </c>
      <c r="D20" s="358"/>
      <c r="E20" s="355" t="s">
        <v>146</v>
      </c>
      <c r="F20" s="363">
        <v>22.5</v>
      </c>
      <c r="G20" s="363">
        <v>0</v>
      </c>
      <c r="H20" s="357">
        <f t="shared" si="0"/>
        <v>0</v>
      </c>
    </row>
    <row r="21" spans="1:8" ht="25.5">
      <c r="A21" s="352">
        <f t="shared" si="1"/>
        <v>14</v>
      </c>
      <c r="B21" s="360" t="s">
        <v>980</v>
      </c>
      <c r="C21" s="361" t="s">
        <v>981</v>
      </c>
      <c r="D21" s="364"/>
      <c r="E21" s="355" t="s">
        <v>189</v>
      </c>
      <c r="F21" s="356">
        <v>180</v>
      </c>
      <c r="G21" s="363">
        <v>0</v>
      </c>
      <c r="H21" s="357">
        <f t="shared" si="0"/>
        <v>0</v>
      </c>
    </row>
    <row r="22" spans="1:8" ht="25.5">
      <c r="A22" s="352">
        <f t="shared" si="1"/>
        <v>15</v>
      </c>
      <c r="B22" s="360"/>
      <c r="C22" s="361" t="s">
        <v>982</v>
      </c>
      <c r="D22" s="364"/>
      <c r="E22" s="355" t="s">
        <v>189</v>
      </c>
      <c r="F22" s="356">
        <v>30</v>
      </c>
      <c r="G22" s="363">
        <v>0</v>
      </c>
      <c r="H22" s="357">
        <f t="shared" si="0"/>
        <v>0</v>
      </c>
    </row>
    <row r="23" spans="1:8" ht="38.25">
      <c r="A23" s="352">
        <f t="shared" si="1"/>
        <v>16</v>
      </c>
      <c r="B23" s="360"/>
      <c r="C23" s="361" t="s">
        <v>983</v>
      </c>
      <c r="D23" s="364"/>
      <c r="E23" s="355" t="s">
        <v>189</v>
      </c>
      <c r="F23" s="356">
        <v>40</v>
      </c>
      <c r="G23" s="363">
        <v>0</v>
      </c>
      <c r="H23" s="357">
        <f t="shared" si="0"/>
        <v>0</v>
      </c>
    </row>
    <row r="24" spans="1:8" ht="12.75">
      <c r="A24" s="352">
        <f t="shared" si="1"/>
        <v>17</v>
      </c>
      <c r="B24" s="360" t="s">
        <v>984</v>
      </c>
      <c r="C24" s="361" t="s">
        <v>985</v>
      </c>
      <c r="D24" s="364"/>
      <c r="E24" s="355" t="s">
        <v>189</v>
      </c>
      <c r="F24" s="356">
        <v>20</v>
      </c>
      <c r="G24" s="363">
        <v>0</v>
      </c>
      <c r="H24" s="357">
        <f t="shared" si="0"/>
        <v>0</v>
      </c>
    </row>
    <row r="25" spans="1:8" ht="12.75">
      <c r="A25" s="352">
        <f t="shared" si="1"/>
        <v>18</v>
      </c>
      <c r="B25" s="360"/>
      <c r="C25" s="361" t="s">
        <v>986</v>
      </c>
      <c r="D25" s="364"/>
      <c r="E25" s="355" t="s">
        <v>101</v>
      </c>
      <c r="F25" s="356">
        <v>3</v>
      </c>
      <c r="G25" s="363">
        <v>0</v>
      </c>
      <c r="H25" s="357">
        <f t="shared" si="0"/>
        <v>0</v>
      </c>
    </row>
    <row r="26" spans="1:8" ht="25.5">
      <c r="A26" s="352">
        <f t="shared" si="1"/>
        <v>19</v>
      </c>
      <c r="B26" s="353" t="s">
        <v>1023</v>
      </c>
      <c r="C26" s="361" t="s">
        <v>988</v>
      </c>
      <c r="D26" s="354"/>
      <c r="E26" s="355" t="s">
        <v>371</v>
      </c>
      <c r="F26" s="356">
        <v>1</v>
      </c>
      <c r="G26" s="356">
        <v>0</v>
      </c>
      <c r="H26" s="357">
        <f>G26*F26</f>
        <v>0</v>
      </c>
    </row>
    <row r="27" spans="1:8" ht="25.5">
      <c r="A27" s="352">
        <f t="shared" si="1"/>
        <v>20</v>
      </c>
      <c r="B27" s="353"/>
      <c r="C27" s="361" t="s">
        <v>989</v>
      </c>
      <c r="D27" s="354"/>
      <c r="E27" s="355" t="s">
        <v>371</v>
      </c>
      <c r="F27" s="356">
        <v>1</v>
      </c>
      <c r="G27" s="356">
        <v>0</v>
      </c>
      <c r="H27" s="357">
        <f>G27*F27</f>
        <v>0</v>
      </c>
    </row>
    <row r="28" spans="1:8" ht="12.75">
      <c r="A28" s="352">
        <f t="shared" si="1"/>
        <v>21</v>
      </c>
      <c r="B28" s="353"/>
      <c r="C28" s="361" t="s">
        <v>990</v>
      </c>
      <c r="D28" s="354"/>
      <c r="E28" s="355" t="s">
        <v>371</v>
      </c>
      <c r="F28" s="356">
        <v>1</v>
      </c>
      <c r="G28" s="356">
        <v>0</v>
      </c>
      <c r="H28" s="357">
        <f>G28*F28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1034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>
        <v>0</v>
      </c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402"/>
      <c r="D8" s="402"/>
      <c r="E8" s="40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402"/>
      <c r="D9" s="402"/>
      <c r="E9" s="403"/>
      <c r="F9" s="105"/>
      <c r="G9" s="126"/>
      <c r="H9" s="127"/>
    </row>
    <row r="10" spans="1:8" ht="12.75">
      <c r="A10" s="121" t="s">
        <v>43</v>
      </c>
      <c r="B10" s="105"/>
      <c r="C10" s="402"/>
      <c r="D10" s="402"/>
      <c r="E10" s="402"/>
      <c r="F10" s="128"/>
      <c r="G10" s="129"/>
      <c r="H10" s="130"/>
    </row>
    <row r="11" spans="1:57" ht="13.5" customHeight="1">
      <c r="A11" s="121" t="s">
        <v>44</v>
      </c>
      <c r="B11" s="105"/>
      <c r="C11" s="402"/>
      <c r="D11" s="402"/>
      <c r="E11" s="40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404"/>
      <c r="D12" s="404"/>
      <c r="E12" s="40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'01  Rek'!E26</f>
        <v>0</v>
      </c>
      <c r="D15" s="149" t="str">
        <f>'01  Rek'!A31</f>
        <v>Ztížené výrobní podmínky</v>
      </c>
      <c r="E15" s="150"/>
      <c r="F15" s="151"/>
      <c r="G15" s="148">
        <f>'01  Rek'!I31</f>
        <v>0</v>
      </c>
    </row>
    <row r="16" spans="1:7" ht="15.75" customHeight="1">
      <c r="A16" s="146" t="s">
        <v>52</v>
      </c>
      <c r="B16" s="147" t="s">
        <v>53</v>
      </c>
      <c r="C16" s="148">
        <f>'01  Rek'!F26</f>
        <v>0</v>
      </c>
      <c r="D16" s="101" t="str">
        <f>'01  Rek'!A32</f>
        <v>Oborová přirážka</v>
      </c>
      <c r="E16" s="152"/>
      <c r="F16" s="153"/>
      <c r="G16" s="148">
        <f>'01  Rek'!I32</f>
        <v>0</v>
      </c>
    </row>
    <row r="17" spans="1:7" ht="15.75" customHeight="1">
      <c r="A17" s="146" t="s">
        <v>54</v>
      </c>
      <c r="B17" s="147" t="s">
        <v>55</v>
      </c>
      <c r="C17" s="148">
        <f>'01  Rek'!H26</f>
        <v>0</v>
      </c>
      <c r="D17" s="101" t="str">
        <f>'01  Rek'!A33</f>
        <v>Přesun stavebních kapacit</v>
      </c>
      <c r="E17" s="152"/>
      <c r="F17" s="153"/>
      <c r="G17" s="148">
        <f>'01  Rek'!I33</f>
        <v>0</v>
      </c>
    </row>
    <row r="18" spans="1:7" ht="15.75" customHeight="1">
      <c r="A18" s="154" t="s">
        <v>56</v>
      </c>
      <c r="B18" s="155" t="s">
        <v>57</v>
      </c>
      <c r="C18" s="148">
        <f>'01  Rek'!G26</f>
        <v>0</v>
      </c>
      <c r="D18" s="101" t="str">
        <f>'01  Rek'!A34</f>
        <v>Mimostaveništní doprava</v>
      </c>
      <c r="E18" s="152"/>
      <c r="F18" s="153"/>
      <c r="G18" s="148">
        <f>'01  Rek'!I34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'01  Rek'!A35</f>
        <v>Zařízení staveniště</v>
      </c>
      <c r="E19" s="152"/>
      <c r="F19" s="153"/>
      <c r="G19" s="148">
        <f>'01  Rek'!I35</f>
        <v>0</v>
      </c>
    </row>
    <row r="20" spans="1:7" ht="15.75" customHeight="1">
      <c r="A20" s="156"/>
      <c r="B20" s="147"/>
      <c r="C20" s="148"/>
      <c r="D20" s="101" t="str">
        <f>'01  Rek'!A36</f>
        <v>Provoz investora</v>
      </c>
      <c r="E20" s="152"/>
      <c r="F20" s="153"/>
      <c r="G20" s="148">
        <f>'01  Rek'!I36</f>
        <v>0</v>
      </c>
    </row>
    <row r="21" spans="1:7" ht="15.75" customHeight="1">
      <c r="A21" s="156" t="s">
        <v>29</v>
      </c>
      <c r="B21" s="147"/>
      <c r="C21" s="148">
        <f>'01  Rek'!I26</f>
        <v>0</v>
      </c>
      <c r="D21" s="101" t="str">
        <f>'01  Rek'!A37</f>
        <v>Kompletační činnost (IČD)</v>
      </c>
      <c r="E21" s="152"/>
      <c r="F21" s="153"/>
      <c r="G21" s="148">
        <f>'01  Rek'!I37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405" t="s">
        <v>61</v>
      </c>
      <c r="B23" s="406"/>
      <c r="C23" s="158">
        <f>C22+G23</f>
        <v>0</v>
      </c>
      <c r="D23" s="159" t="s">
        <v>62</v>
      </c>
      <c r="E23" s="160"/>
      <c r="F23" s="161"/>
      <c r="G23" s="148">
        <f>'01  Rek'!H38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407">
        <f>C23-F32</f>
        <v>0</v>
      </c>
      <c r="G30" s="4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407">
        <f>ROUND(PRODUCT(F30,C31/100),0)</f>
        <v>0</v>
      </c>
      <c r="G31" s="4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407">
        <v>0</v>
      </c>
      <c r="G32" s="4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407">
        <f>ROUND(PRODUCT(F32,C33/100),0)</f>
        <v>0</v>
      </c>
      <c r="G33" s="4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409">
        <f>ROUND(SUM(F30:F33),0)</f>
        <v>0</v>
      </c>
      <c r="G34" s="4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11"/>
      <c r="C37" s="411"/>
      <c r="D37" s="411"/>
      <c r="E37" s="411"/>
      <c r="F37" s="411"/>
      <c r="G37" s="411"/>
      <c r="H37" s="1" t="s">
        <v>1</v>
      </c>
    </row>
    <row r="38" spans="1:8" ht="12.75" customHeight="1">
      <c r="A38" s="185"/>
      <c r="B38" s="411"/>
      <c r="C38" s="411"/>
      <c r="D38" s="411"/>
      <c r="E38" s="411"/>
      <c r="F38" s="411"/>
      <c r="G38" s="411"/>
      <c r="H38" s="1" t="s">
        <v>1</v>
      </c>
    </row>
    <row r="39" spans="1:8" ht="12.75">
      <c r="A39" s="185"/>
      <c r="B39" s="411"/>
      <c r="C39" s="411"/>
      <c r="D39" s="411"/>
      <c r="E39" s="411"/>
      <c r="F39" s="411"/>
      <c r="G39" s="411"/>
      <c r="H39" s="1" t="s">
        <v>1</v>
      </c>
    </row>
    <row r="40" spans="1:8" ht="12.75">
      <c r="A40" s="185"/>
      <c r="B40" s="411"/>
      <c r="C40" s="411"/>
      <c r="D40" s="411"/>
      <c r="E40" s="411"/>
      <c r="F40" s="411"/>
      <c r="G40" s="411"/>
      <c r="H40" s="1" t="s">
        <v>1</v>
      </c>
    </row>
    <row r="41" spans="1:8" ht="12.75">
      <c r="A41" s="185"/>
      <c r="B41" s="411"/>
      <c r="C41" s="411"/>
      <c r="D41" s="411"/>
      <c r="E41" s="411"/>
      <c r="F41" s="411"/>
      <c r="G41" s="411"/>
      <c r="H41" s="1" t="s">
        <v>1</v>
      </c>
    </row>
    <row r="42" spans="1:8" ht="12.75">
      <c r="A42" s="185"/>
      <c r="B42" s="411"/>
      <c r="C42" s="411"/>
      <c r="D42" s="411"/>
      <c r="E42" s="411"/>
      <c r="F42" s="411"/>
      <c r="G42" s="411"/>
      <c r="H42" s="1" t="s">
        <v>1</v>
      </c>
    </row>
    <row r="43" spans="1:8" ht="12.75">
      <c r="A43" s="185"/>
      <c r="B43" s="411"/>
      <c r="C43" s="411"/>
      <c r="D43" s="411"/>
      <c r="E43" s="411"/>
      <c r="F43" s="411"/>
      <c r="G43" s="411"/>
      <c r="H43" s="1" t="s">
        <v>1</v>
      </c>
    </row>
    <row r="44" spans="1:8" ht="12.75" customHeight="1">
      <c r="A44" s="185"/>
      <c r="B44" s="411"/>
      <c r="C44" s="411"/>
      <c r="D44" s="411"/>
      <c r="E44" s="411"/>
      <c r="F44" s="411"/>
      <c r="G44" s="411"/>
      <c r="H44" s="1" t="s">
        <v>1</v>
      </c>
    </row>
    <row r="45" spans="1:8" ht="12.75" customHeight="1">
      <c r="A45" s="185"/>
      <c r="B45" s="411"/>
      <c r="C45" s="411"/>
      <c r="D45" s="411"/>
      <c r="E45" s="411"/>
      <c r="F45" s="411"/>
      <c r="G45" s="411"/>
      <c r="H45" s="1" t="s">
        <v>1</v>
      </c>
    </row>
    <row r="46" spans="2:7" ht="12.75">
      <c r="B46" s="412"/>
      <c r="C46" s="412"/>
      <c r="D46" s="412"/>
      <c r="E46" s="412"/>
      <c r="F46" s="412"/>
      <c r="G46" s="412"/>
    </row>
    <row r="47" spans="2:7" ht="12.75">
      <c r="B47" s="412"/>
      <c r="C47" s="412"/>
      <c r="D47" s="412"/>
      <c r="E47" s="412"/>
      <c r="F47" s="412"/>
      <c r="G47" s="412"/>
    </row>
    <row r="48" spans="2:7" ht="12.75">
      <c r="B48" s="412"/>
      <c r="C48" s="412"/>
      <c r="D48" s="412"/>
      <c r="E48" s="412"/>
      <c r="F48" s="412"/>
      <c r="G48" s="412"/>
    </row>
    <row r="49" spans="2:7" ht="12.75">
      <c r="B49" s="412"/>
      <c r="C49" s="412"/>
      <c r="D49" s="412"/>
      <c r="E49" s="412"/>
      <c r="F49" s="412"/>
      <c r="G49" s="412"/>
    </row>
    <row r="50" spans="2:7" ht="12.75">
      <c r="B50" s="412"/>
      <c r="C50" s="412"/>
      <c r="D50" s="412"/>
      <c r="E50" s="412"/>
      <c r="F50" s="412"/>
      <c r="G50" s="412"/>
    </row>
    <row r="51" spans="2:7" ht="12.75">
      <c r="B51" s="412"/>
      <c r="C51" s="412"/>
      <c r="D51" s="412"/>
      <c r="E51" s="412"/>
      <c r="F51" s="412"/>
      <c r="G51" s="412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G31" sqref="G31:G3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13" t="s">
        <v>2</v>
      </c>
      <c r="B1" s="414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415" t="s">
        <v>76</v>
      </c>
      <c r="B2" s="416"/>
      <c r="C2" s="192" t="s">
        <v>108</v>
      </c>
      <c r="D2" s="193"/>
      <c r="E2" s="194"/>
      <c r="F2" s="193"/>
      <c r="G2" s="417" t="s">
        <v>110</v>
      </c>
      <c r="H2" s="418"/>
      <c r="I2" s="419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4" t="str">
        <f>'01  Pol'!B7</f>
        <v>1</v>
      </c>
      <c r="B7" s="62" t="str">
        <f>'01  Pol'!C7</f>
        <v>Zemní práce</v>
      </c>
      <c r="D7" s="204"/>
      <c r="E7" s="295">
        <f>'01  Pol'!BA16</f>
        <v>0</v>
      </c>
      <c r="F7" s="296">
        <f>'01  Pol'!BB16</f>
        <v>0</v>
      </c>
      <c r="G7" s="296">
        <f>'01  Pol'!BC16</f>
        <v>0</v>
      </c>
      <c r="H7" s="296">
        <f>'01  Pol'!BD16</f>
        <v>0</v>
      </c>
      <c r="I7" s="297">
        <f>'01  Pol'!BE16</f>
        <v>0</v>
      </c>
    </row>
    <row r="8" spans="1:9" s="127" customFormat="1" ht="12.75">
      <c r="A8" s="294" t="str">
        <f>'01  Pol'!B17</f>
        <v>2</v>
      </c>
      <c r="B8" s="62" t="str">
        <f>'01  Pol'!C17</f>
        <v>Základy a zvláštní zakládání</v>
      </c>
      <c r="D8" s="204"/>
      <c r="E8" s="295">
        <f>'01  Pol'!BA51</f>
        <v>0</v>
      </c>
      <c r="F8" s="296">
        <f>'01  Pol'!BB51</f>
        <v>0</v>
      </c>
      <c r="G8" s="296">
        <f>'01  Pol'!BC51</f>
        <v>0</v>
      </c>
      <c r="H8" s="296">
        <f>'01  Pol'!BD51</f>
        <v>0</v>
      </c>
      <c r="I8" s="297">
        <f>'01  Pol'!BE51</f>
        <v>0</v>
      </c>
    </row>
    <row r="9" spans="1:9" s="127" customFormat="1" ht="12.75">
      <c r="A9" s="294" t="str">
        <f>'01  Pol'!B52</f>
        <v>3</v>
      </c>
      <c r="B9" s="62" t="str">
        <f>'01  Pol'!C52</f>
        <v>Svislé a kompletní konstrukce</v>
      </c>
      <c r="D9" s="204"/>
      <c r="E9" s="295">
        <f>'01  Pol'!BA56</f>
        <v>0</v>
      </c>
      <c r="F9" s="296">
        <f>'01  Pol'!BB56</f>
        <v>0</v>
      </c>
      <c r="G9" s="296">
        <f>'01  Pol'!BC56</f>
        <v>0</v>
      </c>
      <c r="H9" s="296">
        <f>'01  Pol'!BD56</f>
        <v>0</v>
      </c>
      <c r="I9" s="297">
        <f>'01  Pol'!BE56</f>
        <v>0</v>
      </c>
    </row>
    <row r="10" spans="1:9" s="127" customFormat="1" ht="12.75">
      <c r="A10" s="294" t="str">
        <f>'01  Pol'!B57</f>
        <v>4</v>
      </c>
      <c r="B10" s="62" t="str">
        <f>'01  Pol'!C57</f>
        <v>Vodorovné konstrukce</v>
      </c>
      <c r="D10" s="204"/>
      <c r="E10" s="295">
        <f>'01  Pol'!BA71</f>
        <v>0</v>
      </c>
      <c r="F10" s="296">
        <f>'01  Pol'!BB71</f>
        <v>0</v>
      </c>
      <c r="G10" s="296">
        <f>'01  Pol'!BC71</f>
        <v>0</v>
      </c>
      <c r="H10" s="296">
        <f>'01  Pol'!BD71</f>
        <v>0</v>
      </c>
      <c r="I10" s="297">
        <f>'01  Pol'!BE71</f>
        <v>0</v>
      </c>
    </row>
    <row r="11" spans="1:9" s="127" customFormat="1" ht="12.75">
      <c r="A11" s="294" t="str">
        <f>'01  Pol'!B72</f>
        <v>61</v>
      </c>
      <c r="B11" s="62" t="str">
        <f>'01  Pol'!C72</f>
        <v>Upravy povrchů vnitřní</v>
      </c>
      <c r="D11" s="204"/>
      <c r="E11" s="295">
        <f>'01  Pol'!BA77</f>
        <v>0</v>
      </c>
      <c r="F11" s="296">
        <f>'01  Pol'!BB77</f>
        <v>0</v>
      </c>
      <c r="G11" s="296">
        <f>'01  Pol'!BC77</f>
        <v>0</v>
      </c>
      <c r="H11" s="296">
        <f>'01  Pol'!BD77</f>
        <v>0</v>
      </c>
      <c r="I11" s="297">
        <f>'01  Pol'!BE77</f>
        <v>0</v>
      </c>
    </row>
    <row r="12" spans="1:9" s="127" customFormat="1" ht="12.75">
      <c r="A12" s="294" t="str">
        <f>'01  Pol'!B78</f>
        <v>62</v>
      </c>
      <c r="B12" s="62" t="str">
        <f>'01  Pol'!C78</f>
        <v>Úpravy povrchů vnější</v>
      </c>
      <c r="D12" s="204"/>
      <c r="E12" s="295">
        <f>'01  Pol'!BA81</f>
        <v>0</v>
      </c>
      <c r="F12" s="296">
        <f>'01  Pol'!BB81</f>
        <v>0</v>
      </c>
      <c r="G12" s="296">
        <f>'01  Pol'!BC81</f>
        <v>0</v>
      </c>
      <c r="H12" s="296">
        <f>'01  Pol'!BD81</f>
        <v>0</v>
      </c>
      <c r="I12" s="297">
        <f>'01  Pol'!BE81</f>
        <v>0</v>
      </c>
    </row>
    <row r="13" spans="1:9" s="127" customFormat="1" ht="12.75">
      <c r="A13" s="294" t="str">
        <f>'01  Pol'!B82</f>
        <v>63</v>
      </c>
      <c r="B13" s="62" t="str">
        <f>'01  Pol'!C82</f>
        <v>Podlahy a podlahové konstrukce</v>
      </c>
      <c r="D13" s="204"/>
      <c r="E13" s="295">
        <f>'01  Pol'!BA102</f>
        <v>0</v>
      </c>
      <c r="F13" s="296">
        <f>'01  Pol'!BB102</f>
        <v>0</v>
      </c>
      <c r="G13" s="296">
        <f>'01  Pol'!BC102</f>
        <v>0</v>
      </c>
      <c r="H13" s="296">
        <f>'01  Pol'!BD102</f>
        <v>0</v>
      </c>
      <c r="I13" s="297">
        <f>'01  Pol'!BE102</f>
        <v>0</v>
      </c>
    </row>
    <row r="14" spans="1:9" s="127" customFormat="1" ht="12.75">
      <c r="A14" s="294" t="str">
        <f>'01  Pol'!B103</f>
        <v>94</v>
      </c>
      <c r="B14" s="62" t="str">
        <f>'01  Pol'!C103</f>
        <v>Lešení a stavební výtahy</v>
      </c>
      <c r="D14" s="204"/>
      <c r="E14" s="295">
        <f>'01  Pol'!BA107</f>
        <v>0</v>
      </c>
      <c r="F14" s="296">
        <f>'01  Pol'!BB107</f>
        <v>0</v>
      </c>
      <c r="G14" s="296">
        <f>'01  Pol'!BC107</f>
        <v>0</v>
      </c>
      <c r="H14" s="296">
        <f>'01  Pol'!BD107</f>
        <v>0</v>
      </c>
      <c r="I14" s="297">
        <f>'01  Pol'!BE107</f>
        <v>0</v>
      </c>
    </row>
    <row r="15" spans="1:9" s="127" customFormat="1" ht="12.75">
      <c r="A15" s="294" t="str">
        <f>'01  Pol'!B108</f>
        <v>96</v>
      </c>
      <c r="B15" s="62" t="str">
        <f>'01  Pol'!C108</f>
        <v>Bourání konstrukcí</v>
      </c>
      <c r="D15" s="204"/>
      <c r="E15" s="295">
        <f>'01  Pol'!BA119</f>
        <v>0</v>
      </c>
      <c r="F15" s="296">
        <f>'01  Pol'!BB119</f>
        <v>0</v>
      </c>
      <c r="G15" s="296">
        <f>'01  Pol'!BC119</f>
        <v>0</v>
      </c>
      <c r="H15" s="296">
        <f>'01  Pol'!BD119</f>
        <v>0</v>
      </c>
      <c r="I15" s="297">
        <f>'01  Pol'!BE119</f>
        <v>0</v>
      </c>
    </row>
    <row r="16" spans="1:9" s="127" customFormat="1" ht="12.75">
      <c r="A16" s="294" t="str">
        <f>'01  Pol'!B120</f>
        <v>99</v>
      </c>
      <c r="B16" s="62" t="str">
        <f>'01  Pol'!C120</f>
        <v>Staveništní přesun hmot</v>
      </c>
      <c r="D16" s="204"/>
      <c r="E16" s="295">
        <f>'01  Pol'!BA122</f>
        <v>0</v>
      </c>
      <c r="F16" s="296">
        <f>'01  Pol'!BB122</f>
        <v>0</v>
      </c>
      <c r="G16" s="296">
        <f>'01  Pol'!BC122</f>
        <v>0</v>
      </c>
      <c r="H16" s="296">
        <f>'01  Pol'!BD122</f>
        <v>0</v>
      </c>
      <c r="I16" s="297">
        <f>'01  Pol'!BE122</f>
        <v>0</v>
      </c>
    </row>
    <row r="17" spans="1:9" s="127" customFormat="1" ht="12.75">
      <c r="A17" s="294" t="str">
        <f>'01  Pol'!B123</f>
        <v>711</v>
      </c>
      <c r="B17" s="62" t="str">
        <f>'01  Pol'!C123</f>
        <v>Izolace proti vodě</v>
      </c>
      <c r="D17" s="204"/>
      <c r="E17" s="295">
        <f>'01  Pol'!BA138</f>
        <v>0</v>
      </c>
      <c r="F17" s="296">
        <f>'01  Pol'!BB138</f>
        <v>0</v>
      </c>
      <c r="G17" s="296">
        <f>'01  Pol'!BC138</f>
        <v>0</v>
      </c>
      <c r="H17" s="296">
        <f>'01  Pol'!BD138</f>
        <v>0</v>
      </c>
      <c r="I17" s="297">
        <f>'01  Pol'!BE138</f>
        <v>0</v>
      </c>
    </row>
    <row r="18" spans="1:9" s="127" customFormat="1" ht="12.75">
      <c r="A18" s="294" t="str">
        <f>'01  Pol'!B139</f>
        <v>712</v>
      </c>
      <c r="B18" s="62" t="str">
        <f>'01  Pol'!C139</f>
        <v>Živičné krytiny</v>
      </c>
      <c r="D18" s="204"/>
      <c r="E18" s="295">
        <f>'01  Pol'!BA145</f>
        <v>0</v>
      </c>
      <c r="F18" s="296">
        <f>'01  Pol'!BB145</f>
        <v>0</v>
      </c>
      <c r="G18" s="296">
        <f>'01  Pol'!BC145</f>
        <v>0</v>
      </c>
      <c r="H18" s="296">
        <f>'01  Pol'!BD145</f>
        <v>0</v>
      </c>
      <c r="I18" s="297">
        <f>'01  Pol'!BE145</f>
        <v>0</v>
      </c>
    </row>
    <row r="19" spans="1:9" s="127" customFormat="1" ht="12.75">
      <c r="A19" s="294" t="str">
        <f>'01  Pol'!B146</f>
        <v>713</v>
      </c>
      <c r="B19" s="62" t="str">
        <f>'01  Pol'!C146</f>
        <v>Izolace tepelné</v>
      </c>
      <c r="D19" s="204"/>
      <c r="E19" s="295">
        <f>'01  Pol'!BA167</f>
        <v>0</v>
      </c>
      <c r="F19" s="296">
        <f>'01  Pol'!BB167</f>
        <v>0</v>
      </c>
      <c r="G19" s="296">
        <f>'01  Pol'!BC167</f>
        <v>0</v>
      </c>
      <c r="H19" s="296">
        <f>'01  Pol'!BD167</f>
        <v>0</v>
      </c>
      <c r="I19" s="297">
        <f>'01  Pol'!BE167</f>
        <v>0</v>
      </c>
    </row>
    <row r="20" spans="1:9" s="127" customFormat="1" ht="12.75">
      <c r="A20" s="294" t="str">
        <f>'01  Pol'!B168</f>
        <v>730</v>
      </c>
      <c r="B20" s="62" t="str">
        <f>'01  Pol'!C168</f>
        <v>Ústřední vytápění</v>
      </c>
      <c r="D20" s="204"/>
      <c r="E20" s="295">
        <f>'01  Pol'!BA170</f>
        <v>0</v>
      </c>
      <c r="F20" s="296">
        <f>'01  Pol'!BB170</f>
        <v>0</v>
      </c>
      <c r="G20" s="296">
        <f>'01  Pol'!BC170</f>
        <v>0</v>
      </c>
      <c r="H20" s="296">
        <f>'01  Pol'!BD170</f>
        <v>0</v>
      </c>
      <c r="I20" s="297">
        <f>'01  Pol'!BE170</f>
        <v>0</v>
      </c>
    </row>
    <row r="21" spans="1:9" s="127" customFormat="1" ht="12.75">
      <c r="A21" s="294" t="str">
        <f>'01  Pol'!B171</f>
        <v>767</v>
      </c>
      <c r="B21" s="62" t="str">
        <f>'01  Pol'!C171</f>
        <v>Konstrukce zámečnické</v>
      </c>
      <c r="D21" s="204"/>
      <c r="E21" s="295">
        <f>'01  Pol'!BA180</f>
        <v>0</v>
      </c>
      <c r="F21" s="296">
        <f>'01  Pol'!BB180</f>
        <v>0</v>
      </c>
      <c r="G21" s="296">
        <f>'01  Pol'!BC180</f>
        <v>0</v>
      </c>
      <c r="H21" s="296">
        <f>'01  Pol'!BD180</f>
        <v>0</v>
      </c>
      <c r="I21" s="297">
        <f>'01  Pol'!BE180</f>
        <v>0</v>
      </c>
    </row>
    <row r="22" spans="1:9" s="127" customFormat="1" ht="12.75">
      <c r="A22" s="294" t="str">
        <f>'01  Pol'!B181</f>
        <v>769</v>
      </c>
      <c r="B22" s="62" t="str">
        <f>'01  Pol'!C181</f>
        <v>Otvorové prvky z plastu</v>
      </c>
      <c r="D22" s="204"/>
      <c r="E22" s="295">
        <f>'01  Pol'!BA188</f>
        <v>0</v>
      </c>
      <c r="F22" s="296">
        <f>'01  Pol'!BB188</f>
        <v>0</v>
      </c>
      <c r="G22" s="296">
        <f>'01  Pol'!BC188</f>
        <v>0</v>
      </c>
      <c r="H22" s="296">
        <f>'01  Pol'!BD188</f>
        <v>0</v>
      </c>
      <c r="I22" s="297">
        <f>'01  Pol'!BE188</f>
        <v>0</v>
      </c>
    </row>
    <row r="23" spans="1:9" s="127" customFormat="1" ht="12.75">
      <c r="A23" s="294" t="str">
        <f>'01  Pol'!B189</f>
        <v>771</v>
      </c>
      <c r="B23" s="62" t="str">
        <f>'01  Pol'!C189</f>
        <v>Podlahy z dlaždic a obklady</v>
      </c>
      <c r="D23" s="204"/>
      <c r="E23" s="295">
        <f>'01  Pol'!BA202</f>
        <v>0</v>
      </c>
      <c r="F23" s="296">
        <f>'01  Pol'!BB202</f>
        <v>0</v>
      </c>
      <c r="G23" s="296">
        <f>'01  Pol'!BC202</f>
        <v>0</v>
      </c>
      <c r="H23" s="296">
        <f>'01  Pol'!BD202</f>
        <v>0</v>
      </c>
      <c r="I23" s="297">
        <f>'01  Pol'!BE202</f>
        <v>0</v>
      </c>
    </row>
    <row r="24" spans="1:9" s="127" customFormat="1" ht="12.75">
      <c r="A24" s="294" t="str">
        <f>'01  Pol'!B203</f>
        <v>M21</v>
      </c>
      <c r="B24" s="62" t="str">
        <f>'01  Pol'!C203</f>
        <v>Elektromontáže</v>
      </c>
      <c r="D24" s="204"/>
      <c r="E24" s="295">
        <f>'01  Pol'!BA212</f>
        <v>0</v>
      </c>
      <c r="F24" s="296">
        <f>'01  Pol'!BB212</f>
        <v>0</v>
      </c>
      <c r="G24" s="296">
        <f>'01  Pol'!BC212</f>
        <v>0</v>
      </c>
      <c r="H24" s="296">
        <f>'01  Pol'!BD212</f>
        <v>0</v>
      </c>
      <c r="I24" s="297">
        <f>'01  Pol'!BE212</f>
        <v>0</v>
      </c>
    </row>
    <row r="25" spans="1:9" s="127" customFormat="1" ht="13.5" thickBot="1">
      <c r="A25" s="294" t="str">
        <f>'01  Pol'!B213</f>
        <v>D96</v>
      </c>
      <c r="B25" s="62" t="str">
        <f>'01  Pol'!C213</f>
        <v>Přesuny suti a vybouraných hmot</v>
      </c>
      <c r="D25" s="204"/>
      <c r="E25" s="295">
        <f>'01  Pol'!BA220</f>
        <v>0</v>
      </c>
      <c r="F25" s="296">
        <f>'01  Pol'!BB220</f>
        <v>0</v>
      </c>
      <c r="G25" s="296">
        <f>'01  Pol'!BC220</f>
        <v>0</v>
      </c>
      <c r="H25" s="296">
        <f>'01  Pol'!BD220</f>
        <v>0</v>
      </c>
      <c r="I25" s="297">
        <f>'01  Pol'!BE220</f>
        <v>0</v>
      </c>
    </row>
    <row r="26" spans="1:9" s="14" customFormat="1" ht="13.5" thickBot="1">
      <c r="A26" s="205"/>
      <c r="B26" s="206" t="s">
        <v>79</v>
      </c>
      <c r="C26" s="206"/>
      <c r="D26" s="207"/>
      <c r="E26" s="208">
        <f>SUM(E7:E25)</f>
        <v>0</v>
      </c>
      <c r="F26" s="209">
        <f>SUM(F7:F25)</f>
        <v>0</v>
      </c>
      <c r="G26" s="209">
        <f>SUM(G7:G25)</f>
        <v>0</v>
      </c>
      <c r="H26" s="209">
        <f>SUM(H7:H25)</f>
        <v>0</v>
      </c>
      <c r="I26" s="210">
        <f>SUM(I7:I25)</f>
        <v>0</v>
      </c>
    </row>
    <row r="27" spans="1:9" ht="12.75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57" ht="19.5" customHeight="1">
      <c r="A28" s="196" t="s">
        <v>80</v>
      </c>
      <c r="B28" s="196"/>
      <c r="C28" s="196"/>
      <c r="D28" s="196"/>
      <c r="E28" s="196"/>
      <c r="F28" s="196"/>
      <c r="G28" s="211"/>
      <c r="H28" s="196"/>
      <c r="I28" s="196"/>
      <c r="BA28" s="133"/>
      <c r="BB28" s="133"/>
      <c r="BC28" s="133"/>
      <c r="BD28" s="133"/>
      <c r="BE28" s="133"/>
    </row>
    <row r="29" ht="13.5" thickBot="1"/>
    <row r="30" spans="1:9" ht="12.75">
      <c r="A30" s="162" t="s">
        <v>81</v>
      </c>
      <c r="B30" s="163"/>
      <c r="C30" s="163"/>
      <c r="D30" s="212"/>
      <c r="E30" s="213" t="s">
        <v>82</v>
      </c>
      <c r="F30" s="214" t="s">
        <v>12</v>
      </c>
      <c r="G30" s="215" t="s">
        <v>83</v>
      </c>
      <c r="H30" s="216"/>
      <c r="I30" s="217" t="s">
        <v>82</v>
      </c>
    </row>
    <row r="31" spans="1:53" ht="12.75">
      <c r="A31" s="156" t="s">
        <v>401</v>
      </c>
      <c r="B31" s="147"/>
      <c r="C31" s="147"/>
      <c r="D31" s="218"/>
      <c r="E31" s="219">
        <v>0</v>
      </c>
      <c r="F31" s="220">
        <v>0</v>
      </c>
      <c r="G31" s="221"/>
      <c r="H31" s="222"/>
      <c r="I31" s="223">
        <f aca="true" t="shared" si="0" ref="I31:I37">E31+F31*G31/100</f>
        <v>0</v>
      </c>
      <c r="BA31" s="1">
        <v>0</v>
      </c>
    </row>
    <row r="32" spans="1:53" ht="12.75">
      <c r="A32" s="156" t="s">
        <v>402</v>
      </c>
      <c r="B32" s="147"/>
      <c r="C32" s="147"/>
      <c r="D32" s="218"/>
      <c r="E32" s="219">
        <v>0</v>
      </c>
      <c r="F32" s="220">
        <v>0</v>
      </c>
      <c r="G32" s="221"/>
      <c r="H32" s="222"/>
      <c r="I32" s="223">
        <f t="shared" si="0"/>
        <v>0</v>
      </c>
      <c r="BA32" s="1">
        <v>0</v>
      </c>
    </row>
    <row r="33" spans="1:53" ht="12.75">
      <c r="A33" s="156" t="s">
        <v>403</v>
      </c>
      <c r="B33" s="147"/>
      <c r="C33" s="147"/>
      <c r="D33" s="218"/>
      <c r="E33" s="219">
        <v>0</v>
      </c>
      <c r="F33" s="220">
        <v>0</v>
      </c>
      <c r="G33" s="221"/>
      <c r="H33" s="222"/>
      <c r="I33" s="223">
        <f t="shared" si="0"/>
        <v>0</v>
      </c>
      <c r="BA33" s="1">
        <v>0</v>
      </c>
    </row>
    <row r="34" spans="1:53" ht="12.75">
      <c r="A34" s="156" t="s">
        <v>404</v>
      </c>
      <c r="B34" s="147"/>
      <c r="C34" s="147"/>
      <c r="D34" s="218"/>
      <c r="E34" s="219">
        <v>0</v>
      </c>
      <c r="F34" s="220">
        <v>0</v>
      </c>
      <c r="G34" s="221"/>
      <c r="H34" s="222"/>
      <c r="I34" s="223">
        <f t="shared" si="0"/>
        <v>0</v>
      </c>
      <c r="BA34" s="1">
        <v>0</v>
      </c>
    </row>
    <row r="35" spans="1:53" ht="12.75">
      <c r="A35" s="156" t="s">
        <v>405</v>
      </c>
      <c r="B35" s="147"/>
      <c r="C35" s="147"/>
      <c r="D35" s="218"/>
      <c r="E35" s="219">
        <v>0</v>
      </c>
      <c r="F35" s="220">
        <v>0</v>
      </c>
      <c r="G35" s="221"/>
      <c r="H35" s="222"/>
      <c r="I35" s="223">
        <f t="shared" si="0"/>
        <v>0</v>
      </c>
      <c r="BA35" s="1">
        <v>1</v>
      </c>
    </row>
    <row r="36" spans="1:53" ht="12.75">
      <c r="A36" s="156" t="s">
        <v>406</v>
      </c>
      <c r="B36" s="147"/>
      <c r="C36" s="147"/>
      <c r="D36" s="218"/>
      <c r="E36" s="219">
        <v>0</v>
      </c>
      <c r="F36" s="220">
        <v>0</v>
      </c>
      <c r="G36" s="221"/>
      <c r="H36" s="222"/>
      <c r="I36" s="223">
        <f t="shared" si="0"/>
        <v>0</v>
      </c>
      <c r="BA36" s="1">
        <v>1</v>
      </c>
    </row>
    <row r="37" spans="1:53" ht="12.75">
      <c r="A37" s="156" t="s">
        <v>407</v>
      </c>
      <c r="B37" s="147"/>
      <c r="C37" s="147"/>
      <c r="D37" s="218"/>
      <c r="E37" s="219">
        <v>0</v>
      </c>
      <c r="F37" s="220">
        <v>0</v>
      </c>
      <c r="G37" s="221"/>
      <c r="H37" s="222"/>
      <c r="I37" s="223">
        <f t="shared" si="0"/>
        <v>0</v>
      </c>
      <c r="BA37" s="1">
        <v>2</v>
      </c>
    </row>
    <row r="38" spans="1:9" ht="13.5" thickBot="1">
      <c r="A38" s="224"/>
      <c r="B38" s="225" t="s">
        <v>84</v>
      </c>
      <c r="C38" s="226"/>
      <c r="D38" s="227"/>
      <c r="E38" s="228"/>
      <c r="F38" s="229"/>
      <c r="G38" s="229"/>
      <c r="H38" s="420">
        <f>SUM(I31:I37)</f>
        <v>0</v>
      </c>
      <c r="I38" s="421"/>
    </row>
    <row r="40" spans="2:9" ht="12.75">
      <c r="B40" s="14"/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  <row r="82" spans="6:9" ht="12.75">
      <c r="F82" s="230"/>
      <c r="G82" s="231"/>
      <c r="H82" s="231"/>
      <c r="I82" s="46"/>
    </row>
    <row r="83" spans="6:9" ht="12.75">
      <c r="F83" s="230"/>
      <c r="G83" s="231"/>
      <c r="H83" s="231"/>
      <c r="I83" s="46"/>
    </row>
    <row r="84" spans="6:9" ht="12.75">
      <c r="F84" s="230"/>
      <c r="G84" s="231"/>
      <c r="H84" s="231"/>
      <c r="I84" s="46"/>
    </row>
    <row r="85" spans="6:9" ht="12.75">
      <c r="F85" s="230"/>
      <c r="G85" s="231"/>
      <c r="H85" s="231"/>
      <c r="I85" s="46"/>
    </row>
    <row r="86" spans="6:9" ht="12.75">
      <c r="F86" s="230"/>
      <c r="G86" s="231"/>
      <c r="H86" s="231"/>
      <c r="I86" s="46"/>
    </row>
    <row r="87" spans="6:9" ht="12.75">
      <c r="F87" s="230"/>
      <c r="G87" s="231"/>
      <c r="H87" s="231"/>
      <c r="I87" s="46"/>
    </row>
    <row r="88" spans="6:9" ht="12.75">
      <c r="F88" s="230"/>
      <c r="G88" s="231"/>
      <c r="H88" s="231"/>
      <c r="I88" s="46"/>
    </row>
    <row r="89" spans="6:9" ht="12.75">
      <c r="F89" s="230"/>
      <c r="G89" s="231"/>
      <c r="H89" s="231"/>
      <c r="I89" s="46"/>
    </row>
  </sheetData>
  <sheetProtection/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293"/>
  <sheetViews>
    <sheetView showGridLines="0" showZeros="0" zoomScaleSheetLayoutView="100" zoomScalePageLayoutView="0" workbookViewId="0" topLeftCell="A2">
      <selection activeCell="L14" sqref="L1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424" t="s">
        <v>85</v>
      </c>
      <c r="B1" s="424"/>
      <c r="C1" s="424"/>
      <c r="D1" s="424"/>
      <c r="E1" s="424"/>
      <c r="F1" s="424"/>
      <c r="G1" s="424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413" t="s">
        <v>2</v>
      </c>
      <c r="B3" s="414"/>
      <c r="C3" s="186" t="s">
        <v>105</v>
      </c>
      <c r="D3" s="236"/>
      <c r="E3" s="237" t="s">
        <v>86</v>
      </c>
      <c r="F3" s="238">
        <f>'01  Rek'!H1</f>
      </c>
      <c r="G3" s="239"/>
    </row>
    <row r="4" spans="1:7" ht="13.5" thickBot="1">
      <c r="A4" s="425" t="s">
        <v>76</v>
      </c>
      <c r="B4" s="416"/>
      <c r="C4" s="192" t="s">
        <v>108</v>
      </c>
      <c r="D4" s="240"/>
      <c r="E4" s="426" t="str">
        <f>'01  Rek'!G2</f>
        <v>Přístavba schodiště</v>
      </c>
      <c r="F4" s="427"/>
      <c r="G4" s="428"/>
    </row>
    <row r="5" spans="1:7" ht="13.5" thickTop="1">
      <c r="A5" s="241"/>
      <c r="G5" s="243"/>
    </row>
    <row r="6" spans="1:11" ht="27" customHeight="1">
      <c r="A6" s="244" t="s">
        <v>87</v>
      </c>
      <c r="B6" s="245" t="s">
        <v>88</v>
      </c>
      <c r="C6" s="245" t="s">
        <v>89</v>
      </c>
      <c r="D6" s="245" t="s">
        <v>90</v>
      </c>
      <c r="E6" s="246" t="s">
        <v>91</v>
      </c>
      <c r="F6" s="245" t="s">
        <v>92</v>
      </c>
      <c r="G6" s="247" t="s">
        <v>93</v>
      </c>
      <c r="H6" s="248" t="s">
        <v>94</v>
      </c>
      <c r="I6" s="248" t="s">
        <v>95</v>
      </c>
      <c r="J6" s="248" t="s">
        <v>96</v>
      </c>
      <c r="K6" s="248" t="s">
        <v>97</v>
      </c>
    </row>
    <row r="7" spans="1:15" ht="12.75">
      <c r="A7" s="249" t="s">
        <v>98</v>
      </c>
      <c r="B7" s="250" t="s">
        <v>99</v>
      </c>
      <c r="C7" s="251" t="s">
        <v>100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112</v>
      </c>
      <c r="C8" s="262" t="s">
        <v>113</v>
      </c>
      <c r="D8" s="263" t="s">
        <v>114</v>
      </c>
      <c r="E8" s="264">
        <v>21.5325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69"/>
      <c r="C9" s="429"/>
      <c r="D9" s="430"/>
      <c r="E9" s="430"/>
      <c r="F9" s="430"/>
      <c r="G9" s="431"/>
      <c r="I9" s="270"/>
      <c r="K9" s="270"/>
      <c r="L9" s="271"/>
      <c r="O9" s="259">
        <v>3</v>
      </c>
    </row>
    <row r="10" spans="1:15" ht="12.75">
      <c r="A10" s="268"/>
      <c r="B10" s="272"/>
      <c r="C10" s="422" t="s">
        <v>115</v>
      </c>
      <c r="D10" s="423"/>
      <c r="E10" s="273">
        <v>18.225</v>
      </c>
      <c r="F10" s="274"/>
      <c r="G10" s="275"/>
      <c r="H10" s="276"/>
      <c r="I10" s="270"/>
      <c r="J10" s="277"/>
      <c r="K10" s="270"/>
      <c r="M10" s="271" t="s">
        <v>115</v>
      </c>
      <c r="O10" s="259"/>
    </row>
    <row r="11" spans="1:15" ht="12.75">
      <c r="A11" s="268"/>
      <c r="B11" s="272"/>
      <c r="C11" s="422" t="s">
        <v>116</v>
      </c>
      <c r="D11" s="423"/>
      <c r="E11" s="273">
        <v>3.3075</v>
      </c>
      <c r="F11" s="274"/>
      <c r="G11" s="275"/>
      <c r="H11" s="276"/>
      <c r="I11" s="270"/>
      <c r="J11" s="277"/>
      <c r="K11" s="270"/>
      <c r="M11" s="271" t="s">
        <v>116</v>
      </c>
      <c r="O11" s="259"/>
    </row>
    <row r="12" spans="1:80" ht="12.75">
      <c r="A12" s="260">
        <v>2</v>
      </c>
      <c r="B12" s="261" t="s">
        <v>117</v>
      </c>
      <c r="C12" s="262" t="s">
        <v>118</v>
      </c>
      <c r="D12" s="263" t="s">
        <v>114</v>
      </c>
      <c r="E12" s="264">
        <v>21.5325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80" ht="12.75">
      <c r="A13" s="260">
        <v>3</v>
      </c>
      <c r="B13" s="261" t="s">
        <v>119</v>
      </c>
      <c r="C13" s="262" t="s">
        <v>120</v>
      </c>
      <c r="D13" s="263" t="s">
        <v>114</v>
      </c>
      <c r="E13" s="264">
        <v>21.5325</v>
      </c>
      <c r="F13" s="264">
        <v>0</v>
      </c>
      <c r="G13" s="265">
        <f>E13*F13</f>
        <v>0</v>
      </c>
      <c r="H13" s="266">
        <v>0</v>
      </c>
      <c r="I13" s="267">
        <f>E13*H13</f>
        <v>0</v>
      </c>
      <c r="J13" s="266">
        <v>0</v>
      </c>
      <c r="K13" s="267">
        <f>E13*J13</f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80" ht="12.75">
      <c r="A14" s="260">
        <v>4</v>
      </c>
      <c r="B14" s="261" t="s">
        <v>121</v>
      </c>
      <c r="C14" s="262" t="s">
        <v>122</v>
      </c>
      <c r="D14" s="263" t="s">
        <v>114</v>
      </c>
      <c r="E14" s="264">
        <v>21.5325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 ht="12.75">
      <c r="A15" s="260">
        <v>5</v>
      </c>
      <c r="B15" s="261" t="s">
        <v>123</v>
      </c>
      <c r="C15" s="262" t="s">
        <v>124</v>
      </c>
      <c r="D15" s="263" t="s">
        <v>114</v>
      </c>
      <c r="E15" s="264">
        <v>21.5325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>
        <v>0</v>
      </c>
      <c r="K15" s="267">
        <f>E15*J15</f>
        <v>0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1</v>
      </c>
    </row>
    <row r="16" spans="1:57" ht="12.75">
      <c r="A16" s="278"/>
      <c r="B16" s="279" t="s">
        <v>102</v>
      </c>
      <c r="C16" s="280" t="s">
        <v>111</v>
      </c>
      <c r="D16" s="281"/>
      <c r="E16" s="282"/>
      <c r="F16" s="283"/>
      <c r="G16" s="284">
        <f>SUM(G7:G15)</f>
        <v>0</v>
      </c>
      <c r="H16" s="285"/>
      <c r="I16" s="286">
        <f>SUM(I7:I15)</f>
        <v>0</v>
      </c>
      <c r="J16" s="285"/>
      <c r="K16" s="286">
        <f>SUM(K7:K15)</f>
        <v>0</v>
      </c>
      <c r="O16" s="259">
        <v>4</v>
      </c>
      <c r="BA16" s="287">
        <f>SUM(BA7:BA15)</f>
        <v>0</v>
      </c>
      <c r="BB16" s="287">
        <f>SUM(BB7:BB15)</f>
        <v>0</v>
      </c>
      <c r="BC16" s="287">
        <f>SUM(BC7:BC15)</f>
        <v>0</v>
      </c>
      <c r="BD16" s="287">
        <f>SUM(BD7:BD15)</f>
        <v>0</v>
      </c>
      <c r="BE16" s="287">
        <f>SUM(BE7:BE15)</f>
        <v>0</v>
      </c>
    </row>
    <row r="17" spans="1:15" ht="12.75">
      <c r="A17" s="249" t="s">
        <v>98</v>
      </c>
      <c r="B17" s="250" t="s">
        <v>125</v>
      </c>
      <c r="C17" s="251" t="s">
        <v>126</v>
      </c>
      <c r="D17" s="252"/>
      <c r="E17" s="253"/>
      <c r="F17" s="253"/>
      <c r="G17" s="254"/>
      <c r="H17" s="255"/>
      <c r="I17" s="256"/>
      <c r="J17" s="257"/>
      <c r="K17" s="258"/>
      <c r="O17" s="259">
        <v>1</v>
      </c>
    </row>
    <row r="18" spans="1:80" ht="12.75">
      <c r="A18" s="260">
        <v>6</v>
      </c>
      <c r="B18" s="261" t="s">
        <v>128</v>
      </c>
      <c r="C18" s="262" t="s">
        <v>129</v>
      </c>
      <c r="D18" s="263" t="s">
        <v>114</v>
      </c>
      <c r="E18" s="264">
        <v>1.323</v>
      </c>
      <c r="F18" s="264">
        <v>0</v>
      </c>
      <c r="G18" s="265">
        <f>E18*F18</f>
        <v>0</v>
      </c>
      <c r="H18" s="266">
        <v>2.16</v>
      </c>
      <c r="I18" s="267">
        <f>E18*H18</f>
        <v>2.85768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15" ht="12.75">
      <c r="A19" s="268"/>
      <c r="B19" s="272"/>
      <c r="C19" s="422" t="s">
        <v>130</v>
      </c>
      <c r="D19" s="423"/>
      <c r="E19" s="273">
        <v>1.323</v>
      </c>
      <c r="F19" s="274"/>
      <c r="G19" s="275"/>
      <c r="H19" s="276"/>
      <c r="I19" s="270"/>
      <c r="J19" s="277"/>
      <c r="K19" s="270"/>
      <c r="M19" s="271" t="s">
        <v>130</v>
      </c>
      <c r="O19" s="259"/>
    </row>
    <row r="20" spans="1:80" ht="22.5">
      <c r="A20" s="260">
        <v>7</v>
      </c>
      <c r="B20" s="261" t="s">
        <v>131</v>
      </c>
      <c r="C20" s="262" t="s">
        <v>132</v>
      </c>
      <c r="D20" s="263" t="s">
        <v>133</v>
      </c>
      <c r="E20" s="264">
        <v>0.054</v>
      </c>
      <c r="F20" s="264">
        <v>0</v>
      </c>
      <c r="G20" s="265">
        <f>E20*F20</f>
        <v>0</v>
      </c>
      <c r="H20" s="266">
        <v>1.06625</v>
      </c>
      <c r="I20" s="267">
        <f>E20*H20</f>
        <v>0.0575775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15" ht="12.75">
      <c r="A21" s="268"/>
      <c r="B21" s="272"/>
      <c r="C21" s="422" t="s">
        <v>134</v>
      </c>
      <c r="D21" s="423"/>
      <c r="E21" s="273">
        <v>0.0056</v>
      </c>
      <c r="F21" s="274"/>
      <c r="G21" s="275"/>
      <c r="H21" s="276"/>
      <c r="I21" s="270"/>
      <c r="J21" s="277"/>
      <c r="K21" s="270"/>
      <c r="M21" s="271" t="s">
        <v>134</v>
      </c>
      <c r="O21" s="259"/>
    </row>
    <row r="22" spans="1:15" ht="12.75">
      <c r="A22" s="268"/>
      <c r="B22" s="272"/>
      <c r="C22" s="422" t="s">
        <v>135</v>
      </c>
      <c r="D22" s="423"/>
      <c r="E22" s="273">
        <v>0.009</v>
      </c>
      <c r="F22" s="274"/>
      <c r="G22" s="275"/>
      <c r="H22" s="276"/>
      <c r="I22" s="270"/>
      <c r="J22" s="277"/>
      <c r="K22" s="270"/>
      <c r="M22" s="271" t="s">
        <v>135</v>
      </c>
      <c r="O22" s="259"/>
    </row>
    <row r="23" spans="1:15" ht="12.75">
      <c r="A23" s="268"/>
      <c r="B23" s="272"/>
      <c r="C23" s="422" t="s">
        <v>136</v>
      </c>
      <c r="D23" s="423"/>
      <c r="E23" s="273">
        <v>0.0236</v>
      </c>
      <c r="F23" s="274"/>
      <c r="G23" s="275"/>
      <c r="H23" s="276"/>
      <c r="I23" s="270"/>
      <c r="J23" s="277"/>
      <c r="K23" s="270"/>
      <c r="M23" s="271" t="s">
        <v>136</v>
      </c>
      <c r="O23" s="259"/>
    </row>
    <row r="24" spans="1:15" ht="12.75">
      <c r="A24" s="268"/>
      <c r="B24" s="272"/>
      <c r="C24" s="422" t="s">
        <v>137</v>
      </c>
      <c r="D24" s="423"/>
      <c r="E24" s="273">
        <v>0.0157</v>
      </c>
      <c r="F24" s="274"/>
      <c r="G24" s="275"/>
      <c r="H24" s="276"/>
      <c r="I24" s="270"/>
      <c r="J24" s="277"/>
      <c r="K24" s="270"/>
      <c r="M24" s="271" t="s">
        <v>137</v>
      </c>
      <c r="O24" s="259"/>
    </row>
    <row r="25" spans="1:80" ht="12.75">
      <c r="A25" s="260">
        <v>8</v>
      </c>
      <c r="B25" s="261" t="s">
        <v>138</v>
      </c>
      <c r="C25" s="262" t="s">
        <v>139</v>
      </c>
      <c r="D25" s="263" t="s">
        <v>114</v>
      </c>
      <c r="E25" s="264">
        <v>3.2805</v>
      </c>
      <c r="F25" s="264">
        <v>0</v>
      </c>
      <c r="G25" s="265">
        <f>E25*F25</f>
        <v>0</v>
      </c>
      <c r="H25" s="266">
        <v>2.525</v>
      </c>
      <c r="I25" s="267">
        <f>E25*H25</f>
        <v>8.2832625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15" ht="12.75">
      <c r="A26" s="268"/>
      <c r="B26" s="272"/>
      <c r="C26" s="422" t="s">
        <v>140</v>
      </c>
      <c r="D26" s="423"/>
      <c r="E26" s="273">
        <v>3.2805</v>
      </c>
      <c r="F26" s="274"/>
      <c r="G26" s="275"/>
      <c r="H26" s="276"/>
      <c r="I26" s="270"/>
      <c r="J26" s="277"/>
      <c r="K26" s="270"/>
      <c r="M26" s="271" t="s">
        <v>140</v>
      </c>
      <c r="O26" s="259"/>
    </row>
    <row r="27" spans="1:80" ht="12.75">
      <c r="A27" s="260">
        <v>9</v>
      </c>
      <c r="B27" s="261" t="s">
        <v>141</v>
      </c>
      <c r="C27" s="262" t="s">
        <v>142</v>
      </c>
      <c r="D27" s="263" t="s">
        <v>114</v>
      </c>
      <c r="E27" s="264">
        <v>21.2719</v>
      </c>
      <c r="F27" s="264">
        <v>0</v>
      </c>
      <c r="G27" s="265">
        <f>E27*F27</f>
        <v>0</v>
      </c>
      <c r="H27" s="266">
        <v>2.525</v>
      </c>
      <c r="I27" s="267">
        <f>E27*H27</f>
        <v>53.711547499999995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15" ht="33.75">
      <c r="A28" s="268"/>
      <c r="B28" s="272"/>
      <c r="C28" s="422" t="s">
        <v>143</v>
      </c>
      <c r="D28" s="423"/>
      <c r="E28" s="273">
        <v>21.2719</v>
      </c>
      <c r="F28" s="274"/>
      <c r="G28" s="275"/>
      <c r="H28" s="276"/>
      <c r="I28" s="270"/>
      <c r="J28" s="277"/>
      <c r="K28" s="270"/>
      <c r="M28" s="271" t="s">
        <v>143</v>
      </c>
      <c r="O28" s="259"/>
    </row>
    <row r="29" spans="1:80" ht="22.5">
      <c r="A29" s="260">
        <v>10</v>
      </c>
      <c r="B29" s="261" t="s">
        <v>144</v>
      </c>
      <c r="C29" s="262" t="s">
        <v>145</v>
      </c>
      <c r="D29" s="263" t="s">
        <v>146</v>
      </c>
      <c r="E29" s="264">
        <v>4.8975</v>
      </c>
      <c r="F29" s="264">
        <v>0</v>
      </c>
      <c r="G29" s="265">
        <f>E29*F29</f>
        <v>0</v>
      </c>
      <c r="H29" s="266">
        <v>0.0364</v>
      </c>
      <c r="I29" s="267">
        <f>E29*H29</f>
        <v>0.178269</v>
      </c>
      <c r="J29" s="266">
        <v>0</v>
      </c>
      <c r="K29" s="267">
        <f>E29*J29</f>
        <v>0</v>
      </c>
      <c r="O29" s="259">
        <v>2</v>
      </c>
      <c r="AA29" s="232">
        <v>1</v>
      </c>
      <c r="AB29" s="232">
        <v>1</v>
      </c>
      <c r="AC29" s="232">
        <v>1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</v>
      </c>
      <c r="CB29" s="259">
        <v>1</v>
      </c>
    </row>
    <row r="30" spans="1:15" ht="12.75">
      <c r="A30" s="268"/>
      <c r="B30" s="272"/>
      <c r="C30" s="422" t="s">
        <v>147</v>
      </c>
      <c r="D30" s="423"/>
      <c r="E30" s="273">
        <v>0.7275</v>
      </c>
      <c r="F30" s="274"/>
      <c r="G30" s="275"/>
      <c r="H30" s="276"/>
      <c r="I30" s="270"/>
      <c r="J30" s="277"/>
      <c r="K30" s="270"/>
      <c r="M30" s="271" t="s">
        <v>147</v>
      </c>
      <c r="O30" s="259"/>
    </row>
    <row r="31" spans="1:15" ht="12.75">
      <c r="A31" s="268"/>
      <c r="B31" s="272"/>
      <c r="C31" s="422" t="s">
        <v>148</v>
      </c>
      <c r="D31" s="423"/>
      <c r="E31" s="273">
        <v>0.6975</v>
      </c>
      <c r="F31" s="274"/>
      <c r="G31" s="275"/>
      <c r="H31" s="276"/>
      <c r="I31" s="270"/>
      <c r="J31" s="277"/>
      <c r="K31" s="270"/>
      <c r="M31" s="271" t="s">
        <v>148</v>
      </c>
      <c r="O31" s="259"/>
    </row>
    <row r="32" spans="1:15" ht="12.75">
      <c r="A32" s="268"/>
      <c r="B32" s="272"/>
      <c r="C32" s="422" t="s">
        <v>149</v>
      </c>
      <c r="D32" s="423"/>
      <c r="E32" s="273">
        <v>2.5875</v>
      </c>
      <c r="F32" s="274"/>
      <c r="G32" s="275"/>
      <c r="H32" s="276"/>
      <c r="I32" s="270"/>
      <c r="J32" s="277"/>
      <c r="K32" s="270"/>
      <c r="M32" s="271" t="s">
        <v>149</v>
      </c>
      <c r="O32" s="259"/>
    </row>
    <row r="33" spans="1:15" ht="12.75">
      <c r="A33" s="268"/>
      <c r="B33" s="272"/>
      <c r="C33" s="422" t="s">
        <v>150</v>
      </c>
      <c r="D33" s="423"/>
      <c r="E33" s="273">
        <v>0.885</v>
      </c>
      <c r="F33" s="274"/>
      <c r="G33" s="275"/>
      <c r="H33" s="276"/>
      <c r="I33" s="270"/>
      <c r="J33" s="277"/>
      <c r="K33" s="270"/>
      <c r="M33" s="271" t="s">
        <v>150</v>
      </c>
      <c r="O33" s="259"/>
    </row>
    <row r="34" spans="1:80" ht="12.75">
      <c r="A34" s="260">
        <v>11</v>
      </c>
      <c r="B34" s="261" t="s">
        <v>151</v>
      </c>
      <c r="C34" s="262" t="s">
        <v>152</v>
      </c>
      <c r="D34" s="263" t="s">
        <v>146</v>
      </c>
      <c r="E34" s="264">
        <v>4.8975</v>
      </c>
      <c r="F34" s="264">
        <v>0</v>
      </c>
      <c r="G34" s="265">
        <f>E34*F34</f>
        <v>0</v>
      </c>
      <c r="H34" s="266">
        <v>0</v>
      </c>
      <c r="I34" s="267">
        <f>E34*H34</f>
        <v>0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15" ht="12.75">
      <c r="A35" s="268"/>
      <c r="B35" s="272"/>
      <c r="C35" s="422" t="s">
        <v>147</v>
      </c>
      <c r="D35" s="423"/>
      <c r="E35" s="273">
        <v>0.7275</v>
      </c>
      <c r="F35" s="274"/>
      <c r="G35" s="275"/>
      <c r="H35" s="276"/>
      <c r="I35" s="270"/>
      <c r="J35" s="277"/>
      <c r="K35" s="270"/>
      <c r="M35" s="271" t="s">
        <v>147</v>
      </c>
      <c r="O35" s="259"/>
    </row>
    <row r="36" spans="1:15" ht="12.75">
      <c r="A36" s="268"/>
      <c r="B36" s="272"/>
      <c r="C36" s="422" t="s">
        <v>148</v>
      </c>
      <c r="D36" s="423"/>
      <c r="E36" s="273">
        <v>0.6975</v>
      </c>
      <c r="F36" s="274"/>
      <c r="G36" s="275"/>
      <c r="H36" s="276"/>
      <c r="I36" s="270"/>
      <c r="J36" s="277"/>
      <c r="K36" s="270"/>
      <c r="M36" s="271" t="s">
        <v>148</v>
      </c>
      <c r="O36" s="259"/>
    </row>
    <row r="37" spans="1:15" ht="12.75">
      <c r="A37" s="268"/>
      <c r="B37" s="272"/>
      <c r="C37" s="422" t="s">
        <v>149</v>
      </c>
      <c r="D37" s="423"/>
      <c r="E37" s="273">
        <v>2.5875</v>
      </c>
      <c r="F37" s="274"/>
      <c r="G37" s="275"/>
      <c r="H37" s="276"/>
      <c r="I37" s="270"/>
      <c r="J37" s="277"/>
      <c r="K37" s="270"/>
      <c r="M37" s="271" t="s">
        <v>149</v>
      </c>
      <c r="O37" s="259"/>
    </row>
    <row r="38" spans="1:15" ht="12.75">
      <c r="A38" s="268"/>
      <c r="B38" s="272"/>
      <c r="C38" s="422" t="s">
        <v>150</v>
      </c>
      <c r="D38" s="423"/>
      <c r="E38" s="273">
        <v>0.885</v>
      </c>
      <c r="F38" s="274"/>
      <c r="G38" s="275"/>
      <c r="H38" s="276"/>
      <c r="I38" s="270"/>
      <c r="J38" s="277"/>
      <c r="K38" s="270"/>
      <c r="M38" s="271" t="s">
        <v>150</v>
      </c>
      <c r="O38" s="259"/>
    </row>
    <row r="39" spans="1:80" ht="22.5">
      <c r="A39" s="260">
        <v>12</v>
      </c>
      <c r="B39" s="261" t="s">
        <v>153</v>
      </c>
      <c r="C39" s="262" t="s">
        <v>154</v>
      </c>
      <c r="D39" s="263" t="s">
        <v>133</v>
      </c>
      <c r="E39" s="264">
        <v>0.124</v>
      </c>
      <c r="F39" s="264">
        <v>0</v>
      </c>
      <c r="G39" s="265">
        <f>E39*F39</f>
        <v>0</v>
      </c>
      <c r="H39" s="266">
        <v>1.05544</v>
      </c>
      <c r="I39" s="267">
        <f>E39*H39</f>
        <v>0.13087456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15" ht="12.75">
      <c r="A40" s="268"/>
      <c r="B40" s="272"/>
      <c r="C40" s="422" t="s">
        <v>155</v>
      </c>
      <c r="D40" s="423"/>
      <c r="E40" s="273">
        <v>0.124</v>
      </c>
      <c r="F40" s="274"/>
      <c r="G40" s="275"/>
      <c r="H40" s="276"/>
      <c r="I40" s="270"/>
      <c r="J40" s="277"/>
      <c r="K40" s="270"/>
      <c r="M40" s="271" t="s">
        <v>155</v>
      </c>
      <c r="O40" s="259"/>
    </row>
    <row r="41" spans="1:80" ht="12.75">
      <c r="A41" s="260">
        <v>13</v>
      </c>
      <c r="B41" s="261" t="s">
        <v>156</v>
      </c>
      <c r="C41" s="262" t="s">
        <v>157</v>
      </c>
      <c r="D41" s="263" t="s">
        <v>114</v>
      </c>
      <c r="E41" s="264">
        <v>18.225</v>
      </c>
      <c r="F41" s="264">
        <v>0</v>
      </c>
      <c r="G41" s="265">
        <f>E41*F41</f>
        <v>0</v>
      </c>
      <c r="H41" s="266">
        <v>2.525</v>
      </c>
      <c r="I41" s="267">
        <f>E41*H41</f>
        <v>46.018125000000005</v>
      </c>
      <c r="J41" s="266">
        <v>0</v>
      </c>
      <c r="K41" s="267">
        <f>E41*J41</f>
        <v>0</v>
      </c>
      <c r="O41" s="259">
        <v>2</v>
      </c>
      <c r="AA41" s="232">
        <v>1</v>
      </c>
      <c r="AB41" s="232">
        <v>1</v>
      </c>
      <c r="AC41" s="232">
        <v>1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</v>
      </c>
      <c r="CB41" s="259">
        <v>1</v>
      </c>
    </row>
    <row r="42" spans="1:15" ht="12.75">
      <c r="A42" s="268"/>
      <c r="B42" s="272"/>
      <c r="C42" s="422" t="s">
        <v>115</v>
      </c>
      <c r="D42" s="423"/>
      <c r="E42" s="273">
        <v>18.225</v>
      </c>
      <c r="F42" s="274"/>
      <c r="G42" s="275"/>
      <c r="H42" s="276"/>
      <c r="I42" s="270"/>
      <c r="J42" s="277"/>
      <c r="K42" s="270"/>
      <c r="M42" s="271" t="s">
        <v>115</v>
      </c>
      <c r="O42" s="259"/>
    </row>
    <row r="43" spans="1:80" ht="22.5">
      <c r="A43" s="260">
        <v>14</v>
      </c>
      <c r="B43" s="261" t="s">
        <v>158</v>
      </c>
      <c r="C43" s="262" t="s">
        <v>159</v>
      </c>
      <c r="D43" s="263" t="s">
        <v>146</v>
      </c>
      <c r="E43" s="264">
        <v>3.24</v>
      </c>
      <c r="F43" s="264">
        <v>0</v>
      </c>
      <c r="G43" s="265">
        <f>E43*F43</f>
        <v>0</v>
      </c>
      <c r="H43" s="266">
        <v>0.03634</v>
      </c>
      <c r="I43" s="267">
        <f>E43*H43</f>
        <v>0.1177416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15" ht="12.75">
      <c r="A44" s="268"/>
      <c r="B44" s="272"/>
      <c r="C44" s="422" t="s">
        <v>160</v>
      </c>
      <c r="D44" s="423"/>
      <c r="E44" s="273">
        <v>3.24</v>
      </c>
      <c r="F44" s="274"/>
      <c r="G44" s="275"/>
      <c r="H44" s="276"/>
      <c r="I44" s="270"/>
      <c r="J44" s="277"/>
      <c r="K44" s="270"/>
      <c r="M44" s="271" t="s">
        <v>160</v>
      </c>
      <c r="O44" s="259"/>
    </row>
    <row r="45" spans="1:80" ht="12.75">
      <c r="A45" s="260">
        <v>15</v>
      </c>
      <c r="B45" s="261" t="s">
        <v>161</v>
      </c>
      <c r="C45" s="262" t="s">
        <v>162</v>
      </c>
      <c r="D45" s="263" t="s">
        <v>146</v>
      </c>
      <c r="E45" s="264">
        <v>3.24</v>
      </c>
      <c r="F45" s="264">
        <v>0</v>
      </c>
      <c r="G45" s="265">
        <f>E45*F45</f>
        <v>0</v>
      </c>
      <c r="H45" s="266">
        <v>0</v>
      </c>
      <c r="I45" s="267">
        <f>E45*H45</f>
        <v>0</v>
      </c>
      <c r="J45" s="266">
        <v>0</v>
      </c>
      <c r="K45" s="267">
        <f>E45*J45</f>
        <v>0</v>
      </c>
      <c r="O45" s="259">
        <v>2</v>
      </c>
      <c r="AA45" s="232">
        <v>1</v>
      </c>
      <c r="AB45" s="232">
        <v>1</v>
      </c>
      <c r="AC45" s="232">
        <v>1</v>
      </c>
      <c r="AZ45" s="232">
        <v>1</v>
      </c>
      <c r="BA45" s="232">
        <f>IF(AZ45=1,G45,0)</f>
        <v>0</v>
      </c>
      <c r="BB45" s="232">
        <f>IF(AZ45=2,G45,0)</f>
        <v>0</v>
      </c>
      <c r="BC45" s="232">
        <f>IF(AZ45=3,G45,0)</f>
        <v>0</v>
      </c>
      <c r="BD45" s="232">
        <f>IF(AZ45=4,G45,0)</f>
        <v>0</v>
      </c>
      <c r="BE45" s="232">
        <f>IF(AZ45=5,G45,0)</f>
        <v>0</v>
      </c>
      <c r="CA45" s="259">
        <v>1</v>
      </c>
      <c r="CB45" s="259">
        <v>1</v>
      </c>
    </row>
    <row r="46" spans="1:15" ht="12.75">
      <c r="A46" s="268"/>
      <c r="B46" s="272"/>
      <c r="C46" s="422" t="s">
        <v>160</v>
      </c>
      <c r="D46" s="423"/>
      <c r="E46" s="273">
        <v>3.24</v>
      </c>
      <c r="F46" s="274"/>
      <c r="G46" s="275"/>
      <c r="H46" s="276"/>
      <c r="I46" s="270"/>
      <c r="J46" s="277"/>
      <c r="K46" s="270"/>
      <c r="M46" s="271" t="s">
        <v>160</v>
      </c>
      <c r="O46" s="259"/>
    </row>
    <row r="47" spans="1:80" ht="12.75">
      <c r="A47" s="260">
        <v>16</v>
      </c>
      <c r="B47" s="261" t="s">
        <v>163</v>
      </c>
      <c r="C47" s="262" t="s">
        <v>164</v>
      </c>
      <c r="D47" s="263" t="s">
        <v>114</v>
      </c>
      <c r="E47" s="264">
        <v>21.2719</v>
      </c>
      <c r="F47" s="264">
        <v>0</v>
      </c>
      <c r="G47" s="265">
        <f>E47*F47</f>
        <v>0</v>
      </c>
      <c r="H47" s="266">
        <v>0</v>
      </c>
      <c r="I47" s="267">
        <f>E47*H47</f>
        <v>0</v>
      </c>
      <c r="J47" s="266">
        <v>0</v>
      </c>
      <c r="K47" s="267">
        <f>E47*J47</f>
        <v>0</v>
      </c>
      <c r="O47" s="259">
        <v>2</v>
      </c>
      <c r="AA47" s="232">
        <v>1</v>
      </c>
      <c r="AB47" s="232">
        <v>1</v>
      </c>
      <c r="AC47" s="232">
        <v>1</v>
      </c>
      <c r="AZ47" s="232">
        <v>1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1</v>
      </c>
      <c r="CB47" s="259">
        <v>1</v>
      </c>
    </row>
    <row r="48" spans="1:15" ht="33.75">
      <c r="A48" s="268"/>
      <c r="B48" s="272"/>
      <c r="C48" s="422" t="s">
        <v>143</v>
      </c>
      <c r="D48" s="423"/>
      <c r="E48" s="273">
        <v>21.2719</v>
      </c>
      <c r="F48" s="274"/>
      <c r="G48" s="275"/>
      <c r="H48" s="276"/>
      <c r="I48" s="270"/>
      <c r="J48" s="277"/>
      <c r="K48" s="270"/>
      <c r="M48" s="271" t="s">
        <v>143</v>
      </c>
      <c r="O48" s="259"/>
    </row>
    <row r="49" spans="1:80" ht="12.75">
      <c r="A49" s="260">
        <v>17</v>
      </c>
      <c r="B49" s="261" t="s">
        <v>165</v>
      </c>
      <c r="C49" s="262" t="s">
        <v>166</v>
      </c>
      <c r="D49" s="263" t="s">
        <v>114</v>
      </c>
      <c r="E49" s="264">
        <v>21.2719</v>
      </c>
      <c r="F49" s="264">
        <v>0</v>
      </c>
      <c r="G49" s="265">
        <f>E49*F49</f>
        <v>0</v>
      </c>
      <c r="H49" s="266">
        <v>0</v>
      </c>
      <c r="I49" s="267">
        <f>E49*H49</f>
        <v>0</v>
      </c>
      <c r="J49" s="266">
        <v>0</v>
      </c>
      <c r="K49" s="267">
        <f>E49*J49</f>
        <v>0</v>
      </c>
      <c r="O49" s="259">
        <v>2</v>
      </c>
      <c r="AA49" s="232">
        <v>1</v>
      </c>
      <c r="AB49" s="232">
        <v>1</v>
      </c>
      <c r="AC49" s="232">
        <v>1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1</v>
      </c>
      <c r="CB49" s="259">
        <v>1</v>
      </c>
    </row>
    <row r="50" spans="1:15" ht="33.75">
      <c r="A50" s="268"/>
      <c r="B50" s="272"/>
      <c r="C50" s="422" t="s">
        <v>143</v>
      </c>
      <c r="D50" s="423"/>
      <c r="E50" s="273">
        <v>21.2719</v>
      </c>
      <c r="F50" s="274"/>
      <c r="G50" s="275"/>
      <c r="H50" s="276"/>
      <c r="I50" s="270"/>
      <c r="J50" s="277"/>
      <c r="K50" s="270"/>
      <c r="M50" s="271" t="s">
        <v>143</v>
      </c>
      <c r="O50" s="259"/>
    </row>
    <row r="51" spans="1:57" ht="12.75">
      <c r="A51" s="278"/>
      <c r="B51" s="279" t="s">
        <v>102</v>
      </c>
      <c r="C51" s="280" t="s">
        <v>127</v>
      </c>
      <c r="D51" s="281"/>
      <c r="E51" s="282"/>
      <c r="F51" s="283"/>
      <c r="G51" s="284">
        <f>SUM(G17:G50)</f>
        <v>0</v>
      </c>
      <c r="H51" s="285"/>
      <c r="I51" s="286">
        <f>SUM(I17:I50)</f>
        <v>111.35507765999999</v>
      </c>
      <c r="J51" s="285"/>
      <c r="K51" s="286">
        <f>SUM(K17:K50)</f>
        <v>0</v>
      </c>
      <c r="O51" s="259">
        <v>4</v>
      </c>
      <c r="BA51" s="287">
        <f>SUM(BA17:BA50)</f>
        <v>0</v>
      </c>
      <c r="BB51" s="287">
        <f>SUM(BB17:BB50)</f>
        <v>0</v>
      </c>
      <c r="BC51" s="287">
        <f>SUM(BC17:BC50)</f>
        <v>0</v>
      </c>
      <c r="BD51" s="287">
        <f>SUM(BD17:BD50)</f>
        <v>0</v>
      </c>
      <c r="BE51" s="287">
        <f>SUM(BE17:BE50)</f>
        <v>0</v>
      </c>
    </row>
    <row r="52" spans="1:15" ht="12.75">
      <c r="A52" s="249" t="s">
        <v>98</v>
      </c>
      <c r="B52" s="250" t="s">
        <v>167</v>
      </c>
      <c r="C52" s="251" t="s">
        <v>168</v>
      </c>
      <c r="D52" s="252"/>
      <c r="E52" s="253"/>
      <c r="F52" s="253"/>
      <c r="G52" s="254"/>
      <c r="H52" s="255"/>
      <c r="I52" s="256"/>
      <c r="J52" s="257"/>
      <c r="K52" s="258"/>
      <c r="O52" s="259">
        <v>1</v>
      </c>
    </row>
    <row r="53" spans="1:80" ht="12.75">
      <c r="A53" s="260">
        <v>18</v>
      </c>
      <c r="B53" s="261" t="s">
        <v>170</v>
      </c>
      <c r="C53" s="262" t="s">
        <v>171</v>
      </c>
      <c r="D53" s="263" t="s">
        <v>146</v>
      </c>
      <c r="E53" s="264">
        <v>78.753</v>
      </c>
      <c r="F53" s="264">
        <v>0</v>
      </c>
      <c r="G53" s="265">
        <f>E53*F53</f>
        <v>0</v>
      </c>
      <c r="H53" s="266">
        <v>0.24951</v>
      </c>
      <c r="I53" s="267">
        <f>E53*H53</f>
        <v>19.64966103</v>
      </c>
      <c r="J53" s="266">
        <v>0</v>
      </c>
      <c r="K53" s="267">
        <f>E53*J53</f>
        <v>0</v>
      </c>
      <c r="O53" s="259">
        <v>2</v>
      </c>
      <c r="AA53" s="232">
        <v>1</v>
      </c>
      <c r="AB53" s="232">
        <v>1</v>
      </c>
      <c r="AC53" s="232">
        <v>1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1</v>
      </c>
      <c r="CB53" s="259">
        <v>1</v>
      </c>
    </row>
    <row r="54" spans="1:15" ht="12.75">
      <c r="A54" s="268"/>
      <c r="B54" s="272"/>
      <c r="C54" s="422" t="s">
        <v>172</v>
      </c>
      <c r="D54" s="423"/>
      <c r="E54" s="273">
        <v>86.688</v>
      </c>
      <c r="F54" s="274"/>
      <c r="G54" s="275"/>
      <c r="H54" s="276"/>
      <c r="I54" s="270"/>
      <c r="J54" s="277"/>
      <c r="K54" s="270"/>
      <c r="M54" s="271" t="s">
        <v>172</v>
      </c>
      <c r="O54" s="259"/>
    </row>
    <row r="55" spans="1:15" ht="12.75">
      <c r="A55" s="268"/>
      <c r="B55" s="272"/>
      <c r="C55" s="422" t="s">
        <v>173</v>
      </c>
      <c r="D55" s="423"/>
      <c r="E55" s="273">
        <v>-7.935</v>
      </c>
      <c r="F55" s="274"/>
      <c r="G55" s="275"/>
      <c r="H55" s="276"/>
      <c r="I55" s="270"/>
      <c r="J55" s="277"/>
      <c r="K55" s="270"/>
      <c r="M55" s="271" t="s">
        <v>173</v>
      </c>
      <c r="O55" s="259"/>
    </row>
    <row r="56" spans="1:57" ht="12.75">
      <c r="A56" s="278"/>
      <c r="B56" s="279" t="s">
        <v>102</v>
      </c>
      <c r="C56" s="280" t="s">
        <v>169</v>
      </c>
      <c r="D56" s="281"/>
      <c r="E56" s="282"/>
      <c r="F56" s="283"/>
      <c r="G56" s="284">
        <f>SUM(G52:G55)</f>
        <v>0</v>
      </c>
      <c r="H56" s="285"/>
      <c r="I56" s="286">
        <f>SUM(I52:I55)</f>
        <v>19.64966103</v>
      </c>
      <c r="J56" s="285"/>
      <c r="K56" s="286">
        <f>SUM(K52:K55)</f>
        <v>0</v>
      </c>
      <c r="O56" s="259">
        <v>4</v>
      </c>
      <c r="BA56" s="287">
        <f>SUM(BA52:BA55)</f>
        <v>0</v>
      </c>
      <c r="BB56" s="287">
        <f>SUM(BB52:BB55)</f>
        <v>0</v>
      </c>
      <c r="BC56" s="287">
        <f>SUM(BC52:BC55)</f>
        <v>0</v>
      </c>
      <c r="BD56" s="287">
        <f>SUM(BD52:BD55)</f>
        <v>0</v>
      </c>
      <c r="BE56" s="287">
        <f>SUM(BE52:BE55)</f>
        <v>0</v>
      </c>
    </row>
    <row r="57" spans="1:15" ht="12.75">
      <c r="A57" s="249" t="s">
        <v>98</v>
      </c>
      <c r="B57" s="250" t="s">
        <v>174</v>
      </c>
      <c r="C57" s="251" t="s">
        <v>175</v>
      </c>
      <c r="D57" s="252"/>
      <c r="E57" s="253"/>
      <c r="F57" s="253"/>
      <c r="G57" s="254"/>
      <c r="H57" s="255"/>
      <c r="I57" s="256"/>
      <c r="J57" s="257"/>
      <c r="K57" s="258"/>
      <c r="O57" s="259">
        <v>1</v>
      </c>
    </row>
    <row r="58" spans="1:80" ht="22.5">
      <c r="A58" s="260">
        <v>19</v>
      </c>
      <c r="B58" s="261" t="s">
        <v>177</v>
      </c>
      <c r="C58" s="262" t="s">
        <v>178</v>
      </c>
      <c r="D58" s="263" t="s">
        <v>179</v>
      </c>
      <c r="E58" s="264">
        <v>22</v>
      </c>
      <c r="F58" s="264">
        <v>0</v>
      </c>
      <c r="G58" s="265">
        <f>E58*F58</f>
        <v>0</v>
      </c>
      <c r="H58" s="266">
        <v>1.26817</v>
      </c>
      <c r="I58" s="267">
        <f>E58*H58</f>
        <v>27.89974</v>
      </c>
      <c r="J58" s="266">
        <v>0</v>
      </c>
      <c r="K58" s="267">
        <f>E58*J58</f>
        <v>0</v>
      </c>
      <c r="O58" s="259">
        <v>2</v>
      </c>
      <c r="AA58" s="232">
        <v>1</v>
      </c>
      <c r="AB58" s="232">
        <v>0</v>
      </c>
      <c r="AC58" s="232">
        <v>0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</v>
      </c>
      <c r="CB58" s="259">
        <v>0</v>
      </c>
    </row>
    <row r="59" spans="1:15" ht="12.75">
      <c r="A59" s="268"/>
      <c r="B59" s="272"/>
      <c r="C59" s="432" t="s">
        <v>180</v>
      </c>
      <c r="D59" s="423"/>
      <c r="E59" s="298">
        <v>0</v>
      </c>
      <c r="F59" s="274"/>
      <c r="G59" s="275"/>
      <c r="H59" s="276"/>
      <c r="I59" s="270"/>
      <c r="J59" s="277"/>
      <c r="K59" s="270"/>
      <c r="M59" s="271" t="s">
        <v>180</v>
      </c>
      <c r="O59" s="259"/>
    </row>
    <row r="60" spans="1:15" ht="12.75">
      <c r="A60" s="268"/>
      <c r="B60" s="272"/>
      <c r="C60" s="432" t="s">
        <v>181</v>
      </c>
      <c r="D60" s="423"/>
      <c r="E60" s="298">
        <v>21.6667</v>
      </c>
      <c r="F60" s="274"/>
      <c r="G60" s="275"/>
      <c r="H60" s="276"/>
      <c r="I60" s="270"/>
      <c r="J60" s="277"/>
      <c r="K60" s="270"/>
      <c r="M60" s="271" t="s">
        <v>181</v>
      </c>
      <c r="O60" s="259"/>
    </row>
    <row r="61" spans="1:15" ht="12.75">
      <c r="A61" s="268"/>
      <c r="B61" s="272"/>
      <c r="C61" s="432" t="s">
        <v>182</v>
      </c>
      <c r="D61" s="423"/>
      <c r="E61" s="298">
        <v>21.6667</v>
      </c>
      <c r="F61" s="274"/>
      <c r="G61" s="275"/>
      <c r="H61" s="276"/>
      <c r="I61" s="270"/>
      <c r="J61" s="277"/>
      <c r="K61" s="270"/>
      <c r="M61" s="271" t="s">
        <v>182</v>
      </c>
      <c r="O61" s="259"/>
    </row>
    <row r="62" spans="1:15" ht="12.75">
      <c r="A62" s="268"/>
      <c r="B62" s="272"/>
      <c r="C62" s="422" t="s">
        <v>183</v>
      </c>
      <c r="D62" s="423"/>
      <c r="E62" s="273">
        <v>22</v>
      </c>
      <c r="F62" s="274"/>
      <c r="G62" s="275"/>
      <c r="H62" s="276"/>
      <c r="I62" s="270"/>
      <c r="J62" s="277"/>
      <c r="K62" s="270"/>
      <c r="M62" s="271">
        <v>22</v>
      </c>
      <c r="O62" s="259"/>
    </row>
    <row r="63" spans="1:80" ht="12.75">
      <c r="A63" s="260">
        <v>20</v>
      </c>
      <c r="B63" s="261" t="s">
        <v>184</v>
      </c>
      <c r="C63" s="262" t="s">
        <v>185</v>
      </c>
      <c r="D63" s="263" t="s">
        <v>114</v>
      </c>
      <c r="E63" s="264">
        <v>2.2291</v>
      </c>
      <c r="F63" s="264">
        <v>0</v>
      </c>
      <c r="G63" s="265">
        <f>E63*F63</f>
        <v>0</v>
      </c>
      <c r="H63" s="266">
        <v>2.52517</v>
      </c>
      <c r="I63" s="267">
        <f>E63*H63</f>
        <v>5.6288564469999995</v>
      </c>
      <c r="J63" s="266">
        <v>0</v>
      </c>
      <c r="K63" s="267">
        <f>E63*J63</f>
        <v>0</v>
      </c>
      <c r="O63" s="259">
        <v>2</v>
      </c>
      <c r="AA63" s="232">
        <v>1</v>
      </c>
      <c r="AB63" s="232">
        <v>1</v>
      </c>
      <c r="AC63" s="232">
        <v>1</v>
      </c>
      <c r="AZ63" s="232">
        <v>1</v>
      </c>
      <c r="BA63" s="232">
        <f>IF(AZ63=1,G63,0)</f>
        <v>0</v>
      </c>
      <c r="BB63" s="232">
        <f>IF(AZ63=2,G63,0)</f>
        <v>0</v>
      </c>
      <c r="BC63" s="232">
        <f>IF(AZ63=3,G63,0)</f>
        <v>0</v>
      </c>
      <c r="BD63" s="232">
        <f>IF(AZ63=4,G63,0)</f>
        <v>0</v>
      </c>
      <c r="BE63" s="232">
        <f>IF(AZ63=5,G63,0)</f>
        <v>0</v>
      </c>
      <c r="CA63" s="259">
        <v>1</v>
      </c>
      <c r="CB63" s="259">
        <v>1</v>
      </c>
    </row>
    <row r="64" spans="1:15" ht="12.75">
      <c r="A64" s="268"/>
      <c r="B64" s="272"/>
      <c r="C64" s="422" t="s">
        <v>186</v>
      </c>
      <c r="D64" s="423"/>
      <c r="E64" s="273">
        <v>2.2291</v>
      </c>
      <c r="F64" s="274"/>
      <c r="G64" s="275"/>
      <c r="H64" s="276"/>
      <c r="I64" s="270"/>
      <c r="J64" s="277"/>
      <c r="K64" s="270"/>
      <c r="M64" s="271" t="s">
        <v>186</v>
      </c>
      <c r="O64" s="259"/>
    </row>
    <row r="65" spans="1:80" ht="12.75">
      <c r="A65" s="260">
        <v>21</v>
      </c>
      <c r="B65" s="261" t="s">
        <v>187</v>
      </c>
      <c r="C65" s="262" t="s">
        <v>188</v>
      </c>
      <c r="D65" s="263" t="s">
        <v>189</v>
      </c>
      <c r="E65" s="264">
        <v>18.576</v>
      </c>
      <c r="F65" s="264">
        <v>0</v>
      </c>
      <c r="G65" s="265">
        <f>E65*F65</f>
        <v>0</v>
      </c>
      <c r="H65" s="266">
        <v>0.05242</v>
      </c>
      <c r="I65" s="267">
        <f>E65*H65</f>
        <v>0.97375392</v>
      </c>
      <c r="J65" s="266">
        <v>0</v>
      </c>
      <c r="K65" s="267">
        <f>E65*J65</f>
        <v>0</v>
      </c>
      <c r="O65" s="259">
        <v>2</v>
      </c>
      <c r="AA65" s="232">
        <v>1</v>
      </c>
      <c r="AB65" s="232">
        <v>1</v>
      </c>
      <c r="AC65" s="232">
        <v>1</v>
      </c>
      <c r="AZ65" s="232">
        <v>1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</v>
      </c>
      <c r="CB65" s="259">
        <v>1</v>
      </c>
    </row>
    <row r="66" spans="1:15" ht="12.75">
      <c r="A66" s="268"/>
      <c r="B66" s="272"/>
      <c r="C66" s="422" t="s">
        <v>190</v>
      </c>
      <c r="D66" s="423"/>
      <c r="E66" s="273">
        <v>18.576</v>
      </c>
      <c r="F66" s="274"/>
      <c r="G66" s="275"/>
      <c r="H66" s="276"/>
      <c r="I66" s="270"/>
      <c r="J66" s="277"/>
      <c r="K66" s="270"/>
      <c r="M66" s="271" t="s">
        <v>190</v>
      </c>
      <c r="O66" s="259"/>
    </row>
    <row r="67" spans="1:80" ht="12.75">
      <c r="A67" s="260">
        <v>22</v>
      </c>
      <c r="B67" s="261" t="s">
        <v>191</v>
      </c>
      <c r="C67" s="262" t="s">
        <v>192</v>
      </c>
      <c r="D67" s="263" t="s">
        <v>189</v>
      </c>
      <c r="E67" s="264">
        <v>18.576</v>
      </c>
      <c r="F67" s="264">
        <v>0</v>
      </c>
      <c r="G67" s="265">
        <f>E67*F67</f>
        <v>0</v>
      </c>
      <c r="H67" s="266">
        <v>0</v>
      </c>
      <c r="I67" s="267">
        <f>E67*H67</f>
        <v>0</v>
      </c>
      <c r="J67" s="266">
        <v>0</v>
      </c>
      <c r="K67" s="267">
        <f>E67*J67</f>
        <v>0</v>
      </c>
      <c r="O67" s="259">
        <v>2</v>
      </c>
      <c r="AA67" s="232">
        <v>1</v>
      </c>
      <c r="AB67" s="232">
        <v>1</v>
      </c>
      <c r="AC67" s="232">
        <v>1</v>
      </c>
      <c r="AZ67" s="232">
        <v>1</v>
      </c>
      <c r="BA67" s="232">
        <f>IF(AZ67=1,G67,0)</f>
        <v>0</v>
      </c>
      <c r="BB67" s="232">
        <f>IF(AZ67=2,G67,0)</f>
        <v>0</v>
      </c>
      <c r="BC67" s="232">
        <f>IF(AZ67=3,G67,0)</f>
        <v>0</v>
      </c>
      <c r="BD67" s="232">
        <f>IF(AZ67=4,G67,0)</f>
        <v>0</v>
      </c>
      <c r="BE67" s="232">
        <f>IF(AZ67=5,G67,0)</f>
        <v>0</v>
      </c>
      <c r="CA67" s="259">
        <v>1</v>
      </c>
      <c r="CB67" s="259">
        <v>1</v>
      </c>
    </row>
    <row r="68" spans="1:15" ht="12.75">
      <c r="A68" s="268"/>
      <c r="B68" s="272"/>
      <c r="C68" s="422" t="s">
        <v>190</v>
      </c>
      <c r="D68" s="423"/>
      <c r="E68" s="273">
        <v>18.576</v>
      </c>
      <c r="F68" s="274"/>
      <c r="G68" s="275"/>
      <c r="H68" s="276"/>
      <c r="I68" s="270"/>
      <c r="J68" s="277"/>
      <c r="K68" s="270"/>
      <c r="M68" s="271" t="s">
        <v>190</v>
      </c>
      <c r="O68" s="259"/>
    </row>
    <row r="69" spans="1:80" ht="12.75">
      <c r="A69" s="260">
        <v>23</v>
      </c>
      <c r="B69" s="261" t="s">
        <v>193</v>
      </c>
      <c r="C69" s="262" t="s">
        <v>194</v>
      </c>
      <c r="D69" s="263" t="s">
        <v>133</v>
      </c>
      <c r="E69" s="264">
        <v>0.5</v>
      </c>
      <c r="F69" s="264">
        <v>0</v>
      </c>
      <c r="G69" s="265">
        <f>E69*F69</f>
        <v>0</v>
      </c>
      <c r="H69" s="266">
        <v>1.01665</v>
      </c>
      <c r="I69" s="267">
        <f>E69*H69</f>
        <v>0.508325</v>
      </c>
      <c r="J69" s="266">
        <v>0</v>
      </c>
      <c r="K69" s="267">
        <f>E69*J69</f>
        <v>0</v>
      </c>
      <c r="O69" s="259">
        <v>2</v>
      </c>
      <c r="AA69" s="232">
        <v>1</v>
      </c>
      <c r="AB69" s="232">
        <v>1</v>
      </c>
      <c r="AC69" s="232">
        <v>1</v>
      </c>
      <c r="AZ69" s="232">
        <v>1</v>
      </c>
      <c r="BA69" s="232">
        <f>IF(AZ69=1,G69,0)</f>
        <v>0</v>
      </c>
      <c r="BB69" s="232">
        <f>IF(AZ69=2,G69,0)</f>
        <v>0</v>
      </c>
      <c r="BC69" s="232">
        <f>IF(AZ69=3,G69,0)</f>
        <v>0</v>
      </c>
      <c r="BD69" s="232">
        <f>IF(AZ69=4,G69,0)</f>
        <v>0</v>
      </c>
      <c r="BE69" s="232">
        <f>IF(AZ69=5,G69,0)</f>
        <v>0</v>
      </c>
      <c r="CA69" s="259">
        <v>1</v>
      </c>
      <c r="CB69" s="259">
        <v>1</v>
      </c>
    </row>
    <row r="70" spans="1:15" ht="12.75">
      <c r="A70" s="268"/>
      <c r="B70" s="272"/>
      <c r="C70" s="422" t="s">
        <v>195</v>
      </c>
      <c r="D70" s="423"/>
      <c r="E70" s="273">
        <v>0.5</v>
      </c>
      <c r="F70" s="274"/>
      <c r="G70" s="275"/>
      <c r="H70" s="276"/>
      <c r="I70" s="270"/>
      <c r="J70" s="277"/>
      <c r="K70" s="270"/>
      <c r="M70" s="271" t="s">
        <v>195</v>
      </c>
      <c r="O70" s="259"/>
    </row>
    <row r="71" spans="1:57" ht="12.75">
      <c r="A71" s="278"/>
      <c r="B71" s="279" t="s">
        <v>102</v>
      </c>
      <c r="C71" s="280" t="s">
        <v>176</v>
      </c>
      <c r="D71" s="281"/>
      <c r="E71" s="282"/>
      <c r="F71" s="283"/>
      <c r="G71" s="284">
        <f>SUM(G57:G70)</f>
        <v>0</v>
      </c>
      <c r="H71" s="285"/>
      <c r="I71" s="286">
        <f>SUM(I57:I70)</f>
        <v>35.010675367</v>
      </c>
      <c r="J71" s="285"/>
      <c r="K71" s="286">
        <f>SUM(K57:K70)</f>
        <v>0</v>
      </c>
      <c r="O71" s="259">
        <v>4</v>
      </c>
      <c r="BA71" s="287">
        <f>SUM(BA57:BA70)</f>
        <v>0</v>
      </c>
      <c r="BB71" s="287">
        <f>SUM(BB57:BB70)</f>
        <v>0</v>
      </c>
      <c r="BC71" s="287">
        <f>SUM(BC57:BC70)</f>
        <v>0</v>
      </c>
      <c r="BD71" s="287">
        <f>SUM(BD57:BD70)</f>
        <v>0</v>
      </c>
      <c r="BE71" s="287">
        <f>SUM(BE57:BE70)</f>
        <v>0</v>
      </c>
    </row>
    <row r="72" spans="1:15" ht="12.75">
      <c r="A72" s="249" t="s">
        <v>98</v>
      </c>
      <c r="B72" s="250" t="s">
        <v>196</v>
      </c>
      <c r="C72" s="251" t="s">
        <v>197</v>
      </c>
      <c r="D72" s="252"/>
      <c r="E72" s="253"/>
      <c r="F72" s="253"/>
      <c r="G72" s="254"/>
      <c r="H72" s="255"/>
      <c r="I72" s="256"/>
      <c r="J72" s="257"/>
      <c r="K72" s="258"/>
      <c r="O72" s="259">
        <v>1</v>
      </c>
    </row>
    <row r="73" spans="1:80" ht="12.75">
      <c r="A73" s="260">
        <v>24</v>
      </c>
      <c r="B73" s="261" t="s">
        <v>199</v>
      </c>
      <c r="C73" s="262" t="s">
        <v>200</v>
      </c>
      <c r="D73" s="263" t="s">
        <v>146</v>
      </c>
      <c r="E73" s="264">
        <v>18.1548</v>
      </c>
      <c r="F73" s="264">
        <v>0</v>
      </c>
      <c r="G73" s="265">
        <f>E73*F73</f>
        <v>0</v>
      </c>
      <c r="H73" s="266">
        <v>0.05123</v>
      </c>
      <c r="I73" s="267">
        <f>E73*H73</f>
        <v>0.9300704040000001</v>
      </c>
      <c r="J73" s="266">
        <v>0</v>
      </c>
      <c r="K73" s="267">
        <f>E73*J73</f>
        <v>0</v>
      </c>
      <c r="O73" s="259">
        <v>2</v>
      </c>
      <c r="AA73" s="232">
        <v>1</v>
      </c>
      <c r="AB73" s="232">
        <v>1</v>
      </c>
      <c r="AC73" s="232">
        <v>1</v>
      </c>
      <c r="AZ73" s="232">
        <v>1</v>
      </c>
      <c r="BA73" s="232">
        <f>IF(AZ73=1,G73,0)</f>
        <v>0</v>
      </c>
      <c r="BB73" s="232">
        <f>IF(AZ73=2,G73,0)</f>
        <v>0</v>
      </c>
      <c r="BC73" s="232">
        <f>IF(AZ73=3,G73,0)</f>
        <v>0</v>
      </c>
      <c r="BD73" s="232">
        <f>IF(AZ73=4,G73,0)</f>
        <v>0</v>
      </c>
      <c r="BE73" s="232">
        <f>IF(AZ73=5,G73,0)</f>
        <v>0</v>
      </c>
      <c r="CA73" s="259">
        <v>1</v>
      </c>
      <c r="CB73" s="259">
        <v>1</v>
      </c>
    </row>
    <row r="74" spans="1:15" ht="12.75">
      <c r="A74" s="268"/>
      <c r="B74" s="272"/>
      <c r="C74" s="422" t="s">
        <v>201</v>
      </c>
      <c r="D74" s="423"/>
      <c r="E74" s="273">
        <v>18.1548</v>
      </c>
      <c r="F74" s="274"/>
      <c r="G74" s="275"/>
      <c r="H74" s="276"/>
      <c r="I74" s="270"/>
      <c r="J74" s="277"/>
      <c r="K74" s="270"/>
      <c r="M74" s="271" t="s">
        <v>201</v>
      </c>
      <c r="O74" s="259"/>
    </row>
    <row r="75" spans="1:80" ht="12.75">
      <c r="A75" s="260">
        <v>25</v>
      </c>
      <c r="B75" s="261" t="s">
        <v>202</v>
      </c>
      <c r="C75" s="262" t="s">
        <v>203</v>
      </c>
      <c r="D75" s="263" t="s">
        <v>146</v>
      </c>
      <c r="E75" s="264">
        <v>191.88</v>
      </c>
      <c r="F75" s="264">
        <v>0</v>
      </c>
      <c r="G75" s="265">
        <f>E75*F75</f>
        <v>0</v>
      </c>
      <c r="H75" s="266">
        <v>0.04766</v>
      </c>
      <c r="I75" s="267">
        <f>E75*H75</f>
        <v>9.1450008</v>
      </c>
      <c r="J75" s="266">
        <v>0</v>
      </c>
      <c r="K75" s="267">
        <f>E75*J75</f>
        <v>0</v>
      </c>
      <c r="O75" s="259">
        <v>2</v>
      </c>
      <c r="AA75" s="232">
        <v>1</v>
      </c>
      <c r="AB75" s="232">
        <v>1</v>
      </c>
      <c r="AC75" s="232">
        <v>1</v>
      </c>
      <c r="AZ75" s="232">
        <v>1</v>
      </c>
      <c r="BA75" s="232">
        <f>IF(AZ75=1,G75,0)</f>
        <v>0</v>
      </c>
      <c r="BB75" s="232">
        <f>IF(AZ75=2,G75,0)</f>
        <v>0</v>
      </c>
      <c r="BC75" s="232">
        <f>IF(AZ75=3,G75,0)</f>
        <v>0</v>
      </c>
      <c r="BD75" s="232">
        <f>IF(AZ75=4,G75,0)</f>
        <v>0</v>
      </c>
      <c r="BE75" s="232">
        <f>IF(AZ75=5,G75,0)</f>
        <v>0</v>
      </c>
      <c r="CA75" s="259">
        <v>1</v>
      </c>
      <c r="CB75" s="259">
        <v>1</v>
      </c>
    </row>
    <row r="76" spans="1:15" ht="12.75">
      <c r="A76" s="268"/>
      <c r="B76" s="272"/>
      <c r="C76" s="422" t="s">
        <v>204</v>
      </c>
      <c r="D76" s="423"/>
      <c r="E76" s="273">
        <v>191.88</v>
      </c>
      <c r="F76" s="274"/>
      <c r="G76" s="275"/>
      <c r="H76" s="276"/>
      <c r="I76" s="270"/>
      <c r="J76" s="277"/>
      <c r="K76" s="270"/>
      <c r="M76" s="271" t="s">
        <v>204</v>
      </c>
      <c r="O76" s="259"/>
    </row>
    <row r="77" spans="1:57" ht="12.75">
      <c r="A77" s="278"/>
      <c r="B77" s="279" t="s">
        <v>102</v>
      </c>
      <c r="C77" s="280" t="s">
        <v>198</v>
      </c>
      <c r="D77" s="281"/>
      <c r="E77" s="282"/>
      <c r="F77" s="283"/>
      <c r="G77" s="284">
        <f>SUM(G72:G76)</f>
        <v>0</v>
      </c>
      <c r="H77" s="285"/>
      <c r="I77" s="286">
        <f>SUM(I72:I76)</f>
        <v>10.075071204</v>
      </c>
      <c r="J77" s="285"/>
      <c r="K77" s="286">
        <f>SUM(K72:K76)</f>
        <v>0</v>
      </c>
      <c r="O77" s="259">
        <v>4</v>
      </c>
      <c r="BA77" s="287">
        <f>SUM(BA72:BA76)</f>
        <v>0</v>
      </c>
      <c r="BB77" s="287">
        <f>SUM(BB72:BB76)</f>
        <v>0</v>
      </c>
      <c r="BC77" s="287">
        <f>SUM(BC72:BC76)</f>
        <v>0</v>
      </c>
      <c r="BD77" s="287">
        <f>SUM(BD72:BD76)</f>
        <v>0</v>
      </c>
      <c r="BE77" s="287">
        <f>SUM(BE72:BE76)</f>
        <v>0</v>
      </c>
    </row>
    <row r="78" spans="1:15" ht="12.75">
      <c r="A78" s="249" t="s">
        <v>98</v>
      </c>
      <c r="B78" s="250" t="s">
        <v>205</v>
      </c>
      <c r="C78" s="251" t="s">
        <v>206</v>
      </c>
      <c r="D78" s="252"/>
      <c r="E78" s="253"/>
      <c r="F78" s="253"/>
      <c r="G78" s="254"/>
      <c r="H78" s="255"/>
      <c r="I78" s="256"/>
      <c r="J78" s="257"/>
      <c r="K78" s="258"/>
      <c r="O78" s="259">
        <v>1</v>
      </c>
    </row>
    <row r="79" spans="1:80" ht="12.75">
      <c r="A79" s="260">
        <v>26</v>
      </c>
      <c r="B79" s="261" t="s">
        <v>208</v>
      </c>
      <c r="C79" s="262" t="s">
        <v>209</v>
      </c>
      <c r="D79" s="263" t="s">
        <v>146</v>
      </c>
      <c r="E79" s="264">
        <v>95.94</v>
      </c>
      <c r="F79" s="264">
        <v>0</v>
      </c>
      <c r="G79" s="265">
        <f>E79*F79</f>
        <v>0</v>
      </c>
      <c r="H79" s="266">
        <v>0.00418</v>
      </c>
      <c r="I79" s="267">
        <f>E79*H79</f>
        <v>0.4010292</v>
      </c>
      <c r="J79" s="266">
        <v>0</v>
      </c>
      <c r="K79" s="267">
        <f>E79*J79</f>
        <v>0</v>
      </c>
      <c r="O79" s="259">
        <v>2</v>
      </c>
      <c r="AA79" s="232">
        <v>1</v>
      </c>
      <c r="AB79" s="232">
        <v>0</v>
      </c>
      <c r="AC79" s="232">
        <v>0</v>
      </c>
      <c r="AZ79" s="232">
        <v>1</v>
      </c>
      <c r="BA79" s="232">
        <f>IF(AZ79=1,G79,0)</f>
        <v>0</v>
      </c>
      <c r="BB79" s="232">
        <f>IF(AZ79=2,G79,0)</f>
        <v>0</v>
      </c>
      <c r="BC79" s="232">
        <f>IF(AZ79=3,G79,0)</f>
        <v>0</v>
      </c>
      <c r="BD79" s="232">
        <f>IF(AZ79=4,G79,0)</f>
        <v>0</v>
      </c>
      <c r="BE79" s="232">
        <f>IF(AZ79=5,G79,0)</f>
        <v>0</v>
      </c>
      <c r="CA79" s="259">
        <v>1</v>
      </c>
      <c r="CB79" s="259">
        <v>0</v>
      </c>
    </row>
    <row r="80" spans="1:15" ht="12.75">
      <c r="A80" s="268"/>
      <c r="B80" s="272"/>
      <c r="C80" s="422" t="s">
        <v>210</v>
      </c>
      <c r="D80" s="423"/>
      <c r="E80" s="273">
        <v>95.94</v>
      </c>
      <c r="F80" s="274"/>
      <c r="G80" s="275"/>
      <c r="H80" s="276"/>
      <c r="I80" s="270"/>
      <c r="J80" s="277"/>
      <c r="K80" s="270"/>
      <c r="M80" s="271" t="s">
        <v>210</v>
      </c>
      <c r="O80" s="259"/>
    </row>
    <row r="81" spans="1:57" ht="12.75">
      <c r="A81" s="278"/>
      <c r="B81" s="279" t="s">
        <v>102</v>
      </c>
      <c r="C81" s="280" t="s">
        <v>207</v>
      </c>
      <c r="D81" s="281"/>
      <c r="E81" s="282"/>
      <c r="F81" s="283"/>
      <c r="G81" s="284">
        <f>SUM(G78:G80)</f>
        <v>0</v>
      </c>
      <c r="H81" s="285"/>
      <c r="I81" s="286">
        <f>SUM(I78:I80)</f>
        <v>0.4010292</v>
      </c>
      <c r="J81" s="285"/>
      <c r="K81" s="286">
        <f>SUM(K78:K80)</f>
        <v>0</v>
      </c>
      <c r="O81" s="259">
        <v>4</v>
      </c>
      <c r="BA81" s="287">
        <f>SUM(BA78:BA80)</f>
        <v>0</v>
      </c>
      <c r="BB81" s="287">
        <f>SUM(BB78:BB80)</f>
        <v>0</v>
      </c>
      <c r="BC81" s="287">
        <f>SUM(BC78:BC80)</f>
        <v>0</v>
      </c>
      <c r="BD81" s="287">
        <f>SUM(BD78:BD80)</f>
        <v>0</v>
      </c>
      <c r="BE81" s="287">
        <f>SUM(BE78:BE80)</f>
        <v>0</v>
      </c>
    </row>
    <row r="82" spans="1:15" ht="12.75">
      <c r="A82" s="249" t="s">
        <v>98</v>
      </c>
      <c r="B82" s="250" t="s">
        <v>211</v>
      </c>
      <c r="C82" s="251" t="s">
        <v>212</v>
      </c>
      <c r="D82" s="252"/>
      <c r="E82" s="253"/>
      <c r="F82" s="253"/>
      <c r="G82" s="254"/>
      <c r="H82" s="255"/>
      <c r="I82" s="256"/>
      <c r="J82" s="257"/>
      <c r="K82" s="258"/>
      <c r="O82" s="259">
        <v>1</v>
      </c>
    </row>
    <row r="83" spans="1:80" ht="12.75">
      <c r="A83" s="260">
        <v>27</v>
      </c>
      <c r="B83" s="261" t="s">
        <v>214</v>
      </c>
      <c r="C83" s="262" t="s">
        <v>215</v>
      </c>
      <c r="D83" s="263" t="s">
        <v>114</v>
      </c>
      <c r="E83" s="264">
        <v>8.1697</v>
      </c>
      <c r="F83" s="264">
        <v>0</v>
      </c>
      <c r="G83" s="265">
        <f>E83*F83</f>
        <v>0</v>
      </c>
      <c r="H83" s="266">
        <v>2.525</v>
      </c>
      <c r="I83" s="267">
        <f>E83*H83</f>
        <v>20.6284925</v>
      </c>
      <c r="J83" s="266">
        <v>0</v>
      </c>
      <c r="K83" s="267">
        <f>E83*J83</f>
        <v>0</v>
      </c>
      <c r="O83" s="259">
        <v>2</v>
      </c>
      <c r="AA83" s="232">
        <v>1</v>
      </c>
      <c r="AB83" s="232">
        <v>1</v>
      </c>
      <c r="AC83" s="232">
        <v>1</v>
      </c>
      <c r="AZ83" s="232">
        <v>1</v>
      </c>
      <c r="BA83" s="232">
        <f>IF(AZ83=1,G83,0)</f>
        <v>0</v>
      </c>
      <c r="BB83" s="232">
        <f>IF(AZ83=2,G83,0)</f>
        <v>0</v>
      </c>
      <c r="BC83" s="232">
        <f>IF(AZ83=3,G83,0)</f>
        <v>0</v>
      </c>
      <c r="BD83" s="232">
        <f>IF(AZ83=4,G83,0)</f>
        <v>0</v>
      </c>
      <c r="BE83" s="232">
        <f>IF(AZ83=5,G83,0)</f>
        <v>0</v>
      </c>
      <c r="CA83" s="259">
        <v>1</v>
      </c>
      <c r="CB83" s="259">
        <v>1</v>
      </c>
    </row>
    <row r="84" spans="1:15" ht="12.75">
      <c r="A84" s="268"/>
      <c r="B84" s="272"/>
      <c r="C84" s="422" t="s">
        <v>216</v>
      </c>
      <c r="D84" s="423"/>
      <c r="E84" s="273">
        <v>8.1697</v>
      </c>
      <c r="F84" s="274"/>
      <c r="G84" s="275"/>
      <c r="H84" s="276"/>
      <c r="I84" s="270"/>
      <c r="J84" s="277"/>
      <c r="K84" s="270"/>
      <c r="M84" s="271" t="s">
        <v>216</v>
      </c>
      <c r="O84" s="259"/>
    </row>
    <row r="85" spans="1:80" ht="12.75">
      <c r="A85" s="260">
        <v>28</v>
      </c>
      <c r="B85" s="261" t="s">
        <v>217</v>
      </c>
      <c r="C85" s="262" t="s">
        <v>218</v>
      </c>
      <c r="D85" s="263" t="s">
        <v>114</v>
      </c>
      <c r="E85" s="264">
        <v>1.6339</v>
      </c>
      <c r="F85" s="264">
        <v>0</v>
      </c>
      <c r="G85" s="265">
        <f>E85*F85</f>
        <v>0</v>
      </c>
      <c r="H85" s="266">
        <v>2.525</v>
      </c>
      <c r="I85" s="267">
        <f>E85*H85</f>
        <v>4.1255975</v>
      </c>
      <c r="J85" s="266">
        <v>0</v>
      </c>
      <c r="K85" s="267">
        <f>E85*J85</f>
        <v>0</v>
      </c>
      <c r="O85" s="259">
        <v>2</v>
      </c>
      <c r="AA85" s="232">
        <v>1</v>
      </c>
      <c r="AB85" s="232">
        <v>1</v>
      </c>
      <c r="AC85" s="232">
        <v>1</v>
      </c>
      <c r="AZ85" s="232">
        <v>1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</v>
      </c>
      <c r="CB85" s="259">
        <v>1</v>
      </c>
    </row>
    <row r="86" spans="1:15" ht="12.75">
      <c r="A86" s="268"/>
      <c r="B86" s="272"/>
      <c r="C86" s="422" t="s">
        <v>219</v>
      </c>
      <c r="D86" s="423"/>
      <c r="E86" s="273">
        <v>1.6339</v>
      </c>
      <c r="F86" s="274"/>
      <c r="G86" s="275"/>
      <c r="H86" s="276"/>
      <c r="I86" s="270"/>
      <c r="J86" s="277"/>
      <c r="K86" s="270"/>
      <c r="M86" s="271" t="s">
        <v>219</v>
      </c>
      <c r="O86" s="259"/>
    </row>
    <row r="87" spans="1:80" ht="12.75">
      <c r="A87" s="260">
        <v>29</v>
      </c>
      <c r="B87" s="261" t="s">
        <v>220</v>
      </c>
      <c r="C87" s="262" t="s">
        <v>221</v>
      </c>
      <c r="D87" s="263" t="s">
        <v>114</v>
      </c>
      <c r="E87" s="264">
        <v>9.8036</v>
      </c>
      <c r="F87" s="264">
        <v>0</v>
      </c>
      <c r="G87" s="265">
        <f>E87*F87</f>
        <v>0</v>
      </c>
      <c r="H87" s="266">
        <v>0</v>
      </c>
      <c r="I87" s="267">
        <f>E87*H87</f>
        <v>0</v>
      </c>
      <c r="J87" s="266">
        <v>0</v>
      </c>
      <c r="K87" s="267">
        <f>E87*J87</f>
        <v>0</v>
      </c>
      <c r="O87" s="259">
        <v>2</v>
      </c>
      <c r="AA87" s="232">
        <v>1</v>
      </c>
      <c r="AB87" s="232">
        <v>1</v>
      </c>
      <c r="AC87" s="232">
        <v>1</v>
      </c>
      <c r="AZ87" s="232">
        <v>1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1</v>
      </c>
      <c r="CB87" s="259">
        <v>1</v>
      </c>
    </row>
    <row r="88" spans="1:15" ht="12.75">
      <c r="A88" s="268"/>
      <c r="B88" s="272"/>
      <c r="C88" s="422" t="s">
        <v>219</v>
      </c>
      <c r="D88" s="423"/>
      <c r="E88" s="273">
        <v>1.6339</v>
      </c>
      <c r="F88" s="274"/>
      <c r="G88" s="275"/>
      <c r="H88" s="276"/>
      <c r="I88" s="270"/>
      <c r="J88" s="277"/>
      <c r="K88" s="270"/>
      <c r="M88" s="271" t="s">
        <v>219</v>
      </c>
      <c r="O88" s="259"/>
    </row>
    <row r="89" spans="1:15" ht="12.75">
      <c r="A89" s="268"/>
      <c r="B89" s="272"/>
      <c r="C89" s="422" t="s">
        <v>216</v>
      </c>
      <c r="D89" s="423"/>
      <c r="E89" s="273">
        <v>8.1697</v>
      </c>
      <c r="F89" s="274"/>
      <c r="G89" s="275"/>
      <c r="H89" s="276"/>
      <c r="I89" s="270"/>
      <c r="J89" s="277"/>
      <c r="K89" s="270"/>
      <c r="M89" s="271" t="s">
        <v>216</v>
      </c>
      <c r="O89" s="259"/>
    </row>
    <row r="90" spans="1:80" ht="22.5">
      <c r="A90" s="260">
        <v>30</v>
      </c>
      <c r="B90" s="261" t="s">
        <v>222</v>
      </c>
      <c r="C90" s="262" t="s">
        <v>223</v>
      </c>
      <c r="D90" s="263" t="s">
        <v>133</v>
      </c>
      <c r="E90" s="264">
        <v>0.0565</v>
      </c>
      <c r="F90" s="264">
        <v>0</v>
      </c>
      <c r="G90" s="265">
        <f>E90*F90</f>
        <v>0</v>
      </c>
      <c r="H90" s="266">
        <v>1.06625</v>
      </c>
      <c r="I90" s="267">
        <f>E90*H90</f>
        <v>0.060243124999999995</v>
      </c>
      <c r="J90" s="266">
        <v>0</v>
      </c>
      <c r="K90" s="267">
        <f>E90*J90</f>
        <v>0</v>
      </c>
      <c r="O90" s="259">
        <v>2</v>
      </c>
      <c r="AA90" s="232">
        <v>1</v>
      </c>
      <c r="AB90" s="232">
        <v>1</v>
      </c>
      <c r="AC90" s="232">
        <v>1</v>
      </c>
      <c r="AZ90" s="232">
        <v>1</v>
      </c>
      <c r="BA90" s="232">
        <f>IF(AZ90=1,G90,0)</f>
        <v>0</v>
      </c>
      <c r="BB90" s="232">
        <f>IF(AZ90=2,G90,0)</f>
        <v>0</v>
      </c>
      <c r="BC90" s="232">
        <f>IF(AZ90=3,G90,0)</f>
        <v>0</v>
      </c>
      <c r="BD90" s="232">
        <f>IF(AZ90=4,G90,0)</f>
        <v>0</v>
      </c>
      <c r="BE90" s="232">
        <f>IF(AZ90=5,G90,0)</f>
        <v>0</v>
      </c>
      <c r="CA90" s="259">
        <v>1</v>
      </c>
      <c r="CB90" s="259">
        <v>1</v>
      </c>
    </row>
    <row r="91" spans="1:15" ht="12.75">
      <c r="A91" s="268"/>
      <c r="B91" s="272"/>
      <c r="C91" s="422" t="s">
        <v>224</v>
      </c>
      <c r="D91" s="423"/>
      <c r="E91" s="273">
        <v>0.0565</v>
      </c>
      <c r="F91" s="274"/>
      <c r="G91" s="275"/>
      <c r="H91" s="276"/>
      <c r="I91" s="270"/>
      <c r="J91" s="277"/>
      <c r="K91" s="270"/>
      <c r="M91" s="271" t="s">
        <v>224</v>
      </c>
      <c r="O91" s="259"/>
    </row>
    <row r="92" spans="1:80" ht="12.75">
      <c r="A92" s="260">
        <v>31</v>
      </c>
      <c r="B92" s="261" t="s">
        <v>225</v>
      </c>
      <c r="C92" s="262" t="s">
        <v>226</v>
      </c>
      <c r="D92" s="263" t="s">
        <v>189</v>
      </c>
      <c r="E92" s="264">
        <v>50.77</v>
      </c>
      <c r="F92" s="264">
        <v>0</v>
      </c>
      <c r="G92" s="265">
        <f>E92*F92</f>
        <v>0</v>
      </c>
      <c r="H92" s="266">
        <v>6E-05</v>
      </c>
      <c r="I92" s="267">
        <f>E92*H92</f>
        <v>0.0030462</v>
      </c>
      <c r="J92" s="266">
        <v>0</v>
      </c>
      <c r="K92" s="267">
        <f>E92*J92</f>
        <v>0</v>
      </c>
      <c r="O92" s="259">
        <v>2</v>
      </c>
      <c r="AA92" s="232">
        <v>1</v>
      </c>
      <c r="AB92" s="232">
        <v>1</v>
      </c>
      <c r="AC92" s="232">
        <v>1</v>
      </c>
      <c r="AZ92" s="232">
        <v>1</v>
      </c>
      <c r="BA92" s="232">
        <f>IF(AZ92=1,G92,0)</f>
        <v>0</v>
      </c>
      <c r="BB92" s="232">
        <f>IF(AZ92=2,G92,0)</f>
        <v>0</v>
      </c>
      <c r="BC92" s="232">
        <f>IF(AZ92=3,G92,0)</f>
        <v>0</v>
      </c>
      <c r="BD92" s="232">
        <f>IF(AZ92=4,G92,0)</f>
        <v>0</v>
      </c>
      <c r="BE92" s="232">
        <f>IF(AZ92=5,G92,0)</f>
        <v>0</v>
      </c>
      <c r="CA92" s="259">
        <v>1</v>
      </c>
      <c r="CB92" s="259">
        <v>1</v>
      </c>
    </row>
    <row r="93" spans="1:15" ht="12.75">
      <c r="A93" s="268"/>
      <c r="B93" s="272"/>
      <c r="C93" s="422" t="s">
        <v>227</v>
      </c>
      <c r="D93" s="423"/>
      <c r="E93" s="273">
        <v>29.52</v>
      </c>
      <c r="F93" s="274"/>
      <c r="G93" s="275"/>
      <c r="H93" s="276"/>
      <c r="I93" s="270"/>
      <c r="J93" s="277"/>
      <c r="K93" s="270"/>
      <c r="M93" s="271" t="s">
        <v>227</v>
      </c>
      <c r="O93" s="259"/>
    </row>
    <row r="94" spans="1:15" ht="12.75">
      <c r="A94" s="268"/>
      <c r="B94" s="272"/>
      <c r="C94" s="422" t="s">
        <v>228</v>
      </c>
      <c r="D94" s="423"/>
      <c r="E94" s="273">
        <v>21.25</v>
      </c>
      <c r="F94" s="274"/>
      <c r="G94" s="275"/>
      <c r="H94" s="276"/>
      <c r="I94" s="270"/>
      <c r="J94" s="277"/>
      <c r="K94" s="270"/>
      <c r="M94" s="271" t="s">
        <v>228</v>
      </c>
      <c r="O94" s="259"/>
    </row>
    <row r="95" spans="1:80" ht="12.75">
      <c r="A95" s="260">
        <v>32</v>
      </c>
      <c r="B95" s="261" t="s">
        <v>229</v>
      </c>
      <c r="C95" s="262" t="s">
        <v>230</v>
      </c>
      <c r="D95" s="263" t="s">
        <v>189</v>
      </c>
      <c r="E95" s="264">
        <v>67.4</v>
      </c>
      <c r="F95" s="264">
        <v>0</v>
      </c>
      <c r="G95" s="265">
        <f>E95*F95</f>
        <v>0</v>
      </c>
      <c r="H95" s="266">
        <v>0</v>
      </c>
      <c r="I95" s="267">
        <f>E95*H95</f>
        <v>0</v>
      </c>
      <c r="J95" s="266"/>
      <c r="K95" s="267">
        <f>E95*J95</f>
        <v>0</v>
      </c>
      <c r="O95" s="259">
        <v>2</v>
      </c>
      <c r="AA95" s="232">
        <v>3</v>
      </c>
      <c r="AB95" s="232">
        <v>7</v>
      </c>
      <c r="AC95" s="232">
        <v>28375327</v>
      </c>
      <c r="AZ95" s="232">
        <v>1</v>
      </c>
      <c r="BA95" s="232">
        <f>IF(AZ95=1,G95,0)</f>
        <v>0</v>
      </c>
      <c r="BB95" s="232">
        <f>IF(AZ95=2,G95,0)</f>
        <v>0</v>
      </c>
      <c r="BC95" s="232">
        <f>IF(AZ95=3,G95,0)</f>
        <v>0</v>
      </c>
      <c r="BD95" s="232">
        <f>IF(AZ95=4,G95,0)</f>
        <v>0</v>
      </c>
      <c r="BE95" s="232">
        <f>IF(AZ95=5,G95,0)</f>
        <v>0</v>
      </c>
      <c r="CA95" s="259">
        <v>3</v>
      </c>
      <c r="CB95" s="259">
        <v>7</v>
      </c>
    </row>
    <row r="96" spans="1:15" ht="12.75">
      <c r="A96" s="268"/>
      <c r="B96" s="272"/>
      <c r="C96" s="432" t="s">
        <v>180</v>
      </c>
      <c r="D96" s="423"/>
      <c r="E96" s="298">
        <v>0</v>
      </c>
      <c r="F96" s="274"/>
      <c r="G96" s="275"/>
      <c r="H96" s="276"/>
      <c r="I96" s="270"/>
      <c r="J96" s="277"/>
      <c r="K96" s="270"/>
      <c r="M96" s="271" t="s">
        <v>180</v>
      </c>
      <c r="O96" s="259"/>
    </row>
    <row r="97" spans="1:15" ht="12.75">
      <c r="A97" s="268"/>
      <c r="B97" s="272"/>
      <c r="C97" s="432" t="s">
        <v>227</v>
      </c>
      <c r="D97" s="423"/>
      <c r="E97" s="298">
        <v>29.52</v>
      </c>
      <c r="F97" s="274"/>
      <c r="G97" s="275"/>
      <c r="H97" s="276"/>
      <c r="I97" s="270"/>
      <c r="J97" s="277"/>
      <c r="K97" s="270"/>
      <c r="M97" s="271" t="s">
        <v>227</v>
      </c>
      <c r="O97" s="259"/>
    </row>
    <row r="98" spans="1:15" ht="12.75">
      <c r="A98" s="268"/>
      <c r="B98" s="272"/>
      <c r="C98" s="432" t="s">
        <v>231</v>
      </c>
      <c r="D98" s="423"/>
      <c r="E98" s="298">
        <v>14.76</v>
      </c>
      <c r="F98" s="274"/>
      <c r="G98" s="275"/>
      <c r="H98" s="276"/>
      <c r="I98" s="270"/>
      <c r="J98" s="277"/>
      <c r="K98" s="270"/>
      <c r="M98" s="271" t="s">
        <v>231</v>
      </c>
      <c r="O98" s="259"/>
    </row>
    <row r="99" spans="1:15" ht="12.75">
      <c r="A99" s="268"/>
      <c r="B99" s="272"/>
      <c r="C99" s="432" t="s">
        <v>182</v>
      </c>
      <c r="D99" s="423"/>
      <c r="E99" s="298">
        <v>44.28</v>
      </c>
      <c r="F99" s="274"/>
      <c r="G99" s="275"/>
      <c r="H99" s="276"/>
      <c r="I99" s="270"/>
      <c r="J99" s="277"/>
      <c r="K99" s="270"/>
      <c r="M99" s="271" t="s">
        <v>182</v>
      </c>
      <c r="O99" s="259"/>
    </row>
    <row r="100" spans="1:15" ht="12.75">
      <c r="A100" s="268"/>
      <c r="B100" s="272"/>
      <c r="C100" s="422" t="s">
        <v>232</v>
      </c>
      <c r="D100" s="423"/>
      <c r="E100" s="273">
        <v>46</v>
      </c>
      <c r="F100" s="274"/>
      <c r="G100" s="275"/>
      <c r="H100" s="276"/>
      <c r="I100" s="270"/>
      <c r="J100" s="277"/>
      <c r="K100" s="270"/>
      <c r="M100" s="271">
        <v>46</v>
      </c>
      <c r="O100" s="259"/>
    </row>
    <row r="101" spans="1:15" ht="12.75">
      <c r="A101" s="268"/>
      <c r="B101" s="272"/>
      <c r="C101" s="422" t="s">
        <v>233</v>
      </c>
      <c r="D101" s="423"/>
      <c r="E101" s="273">
        <v>21.4</v>
      </c>
      <c r="F101" s="274"/>
      <c r="G101" s="275"/>
      <c r="H101" s="276"/>
      <c r="I101" s="270"/>
      <c r="J101" s="277"/>
      <c r="K101" s="270"/>
      <c r="M101" s="271" t="s">
        <v>233</v>
      </c>
      <c r="O101" s="259"/>
    </row>
    <row r="102" spans="1:57" ht="12.75">
      <c r="A102" s="278"/>
      <c r="B102" s="279" t="s">
        <v>102</v>
      </c>
      <c r="C102" s="280" t="s">
        <v>213</v>
      </c>
      <c r="D102" s="281"/>
      <c r="E102" s="282"/>
      <c r="F102" s="283"/>
      <c r="G102" s="284">
        <f>SUM(G82:G101)</f>
        <v>0</v>
      </c>
      <c r="H102" s="285"/>
      <c r="I102" s="286">
        <f>SUM(I82:I101)</f>
        <v>24.817379324999997</v>
      </c>
      <c r="J102" s="285"/>
      <c r="K102" s="286">
        <f>SUM(K82:K101)</f>
        <v>0</v>
      </c>
      <c r="O102" s="259">
        <v>4</v>
      </c>
      <c r="BA102" s="287">
        <f>SUM(BA82:BA101)</f>
        <v>0</v>
      </c>
      <c r="BB102" s="287">
        <f>SUM(BB82:BB101)</f>
        <v>0</v>
      </c>
      <c r="BC102" s="287">
        <f>SUM(BC82:BC101)</f>
        <v>0</v>
      </c>
      <c r="BD102" s="287">
        <f>SUM(BD82:BD101)</f>
        <v>0</v>
      </c>
      <c r="BE102" s="287">
        <f>SUM(BE82:BE101)</f>
        <v>0</v>
      </c>
    </row>
    <row r="103" spans="1:15" ht="12.75">
      <c r="A103" s="249" t="s">
        <v>98</v>
      </c>
      <c r="B103" s="250" t="s">
        <v>234</v>
      </c>
      <c r="C103" s="251" t="s">
        <v>235</v>
      </c>
      <c r="D103" s="252"/>
      <c r="E103" s="253"/>
      <c r="F103" s="253"/>
      <c r="G103" s="254"/>
      <c r="H103" s="255"/>
      <c r="I103" s="256"/>
      <c r="J103" s="257"/>
      <c r="K103" s="258"/>
      <c r="O103" s="259">
        <v>1</v>
      </c>
    </row>
    <row r="104" spans="1:80" ht="12.75">
      <c r="A104" s="260">
        <v>33</v>
      </c>
      <c r="B104" s="261" t="s">
        <v>237</v>
      </c>
      <c r="C104" s="262" t="s">
        <v>238</v>
      </c>
      <c r="D104" s="263" t="s">
        <v>146</v>
      </c>
      <c r="E104" s="264">
        <v>44.4</v>
      </c>
      <c r="F104" s="264">
        <v>0</v>
      </c>
      <c r="G104" s="265">
        <f>E104*F104</f>
        <v>0</v>
      </c>
      <c r="H104" s="266">
        <v>0.01838</v>
      </c>
      <c r="I104" s="267">
        <f>E104*H104</f>
        <v>0.816072</v>
      </c>
      <c r="J104" s="266">
        <v>0</v>
      </c>
      <c r="K104" s="267">
        <f>E104*J104</f>
        <v>0</v>
      </c>
      <c r="O104" s="259">
        <v>2</v>
      </c>
      <c r="AA104" s="232">
        <v>1</v>
      </c>
      <c r="AB104" s="232">
        <v>1</v>
      </c>
      <c r="AC104" s="232">
        <v>1</v>
      </c>
      <c r="AZ104" s="232">
        <v>1</v>
      </c>
      <c r="BA104" s="232">
        <f>IF(AZ104=1,G104,0)</f>
        <v>0</v>
      </c>
      <c r="BB104" s="232">
        <f>IF(AZ104=2,G104,0)</f>
        <v>0</v>
      </c>
      <c r="BC104" s="232">
        <f>IF(AZ104=3,G104,0)</f>
        <v>0</v>
      </c>
      <c r="BD104" s="232">
        <f>IF(AZ104=4,G104,0)</f>
        <v>0</v>
      </c>
      <c r="BE104" s="232">
        <f>IF(AZ104=5,G104,0)</f>
        <v>0</v>
      </c>
      <c r="CA104" s="259">
        <v>1</v>
      </c>
      <c r="CB104" s="259">
        <v>1</v>
      </c>
    </row>
    <row r="105" spans="1:15" ht="12.75">
      <c r="A105" s="268"/>
      <c r="B105" s="272"/>
      <c r="C105" s="422" t="s">
        <v>239</v>
      </c>
      <c r="D105" s="423"/>
      <c r="E105" s="273">
        <v>44.4</v>
      </c>
      <c r="F105" s="274"/>
      <c r="G105" s="275"/>
      <c r="H105" s="276"/>
      <c r="I105" s="270"/>
      <c r="J105" s="277"/>
      <c r="K105" s="270"/>
      <c r="M105" s="271" t="s">
        <v>239</v>
      </c>
      <c r="O105" s="259"/>
    </row>
    <row r="106" spans="1:80" ht="12.75">
      <c r="A106" s="260">
        <v>34</v>
      </c>
      <c r="B106" s="261" t="s">
        <v>240</v>
      </c>
      <c r="C106" s="262" t="s">
        <v>241</v>
      </c>
      <c r="D106" s="263" t="s">
        <v>146</v>
      </c>
      <c r="E106" s="264">
        <v>44.4</v>
      </c>
      <c r="F106" s="264">
        <v>0</v>
      </c>
      <c r="G106" s="265">
        <f>E106*F106</f>
        <v>0</v>
      </c>
      <c r="H106" s="266">
        <v>0</v>
      </c>
      <c r="I106" s="267">
        <f>E106*H106</f>
        <v>0</v>
      </c>
      <c r="J106" s="266">
        <v>0</v>
      </c>
      <c r="K106" s="267">
        <f>E106*J106</f>
        <v>0</v>
      </c>
      <c r="O106" s="259">
        <v>2</v>
      </c>
      <c r="AA106" s="232">
        <v>1</v>
      </c>
      <c r="AB106" s="232">
        <v>1</v>
      </c>
      <c r="AC106" s="232">
        <v>1</v>
      </c>
      <c r="AZ106" s="232">
        <v>1</v>
      </c>
      <c r="BA106" s="232">
        <f>IF(AZ106=1,G106,0)</f>
        <v>0</v>
      </c>
      <c r="BB106" s="232">
        <f>IF(AZ106=2,G106,0)</f>
        <v>0</v>
      </c>
      <c r="BC106" s="232">
        <f>IF(AZ106=3,G106,0)</f>
        <v>0</v>
      </c>
      <c r="BD106" s="232">
        <f>IF(AZ106=4,G106,0)</f>
        <v>0</v>
      </c>
      <c r="BE106" s="232">
        <f>IF(AZ106=5,G106,0)</f>
        <v>0</v>
      </c>
      <c r="CA106" s="259">
        <v>1</v>
      </c>
      <c r="CB106" s="259">
        <v>1</v>
      </c>
    </row>
    <row r="107" spans="1:57" ht="12.75">
      <c r="A107" s="278"/>
      <c r="B107" s="279" t="s">
        <v>102</v>
      </c>
      <c r="C107" s="280" t="s">
        <v>236</v>
      </c>
      <c r="D107" s="281"/>
      <c r="E107" s="282"/>
      <c r="F107" s="283"/>
      <c r="G107" s="284">
        <f>SUM(G103:G106)</f>
        <v>0</v>
      </c>
      <c r="H107" s="285"/>
      <c r="I107" s="286">
        <f>SUM(I103:I106)</f>
        <v>0.816072</v>
      </c>
      <c r="J107" s="285"/>
      <c r="K107" s="286">
        <f>SUM(K103:K106)</f>
        <v>0</v>
      </c>
      <c r="O107" s="259">
        <v>4</v>
      </c>
      <c r="BA107" s="287">
        <f>SUM(BA103:BA106)</f>
        <v>0</v>
      </c>
      <c r="BB107" s="287">
        <f>SUM(BB103:BB106)</f>
        <v>0</v>
      </c>
      <c r="BC107" s="287">
        <f>SUM(BC103:BC106)</f>
        <v>0</v>
      </c>
      <c r="BD107" s="287">
        <f>SUM(BD103:BD106)</f>
        <v>0</v>
      </c>
      <c r="BE107" s="287">
        <f>SUM(BE103:BE106)</f>
        <v>0</v>
      </c>
    </row>
    <row r="108" spans="1:15" ht="12.75">
      <c r="A108" s="249" t="s">
        <v>98</v>
      </c>
      <c r="B108" s="250" t="s">
        <v>242</v>
      </c>
      <c r="C108" s="251" t="s">
        <v>243</v>
      </c>
      <c r="D108" s="252"/>
      <c r="E108" s="253"/>
      <c r="F108" s="253"/>
      <c r="G108" s="254"/>
      <c r="H108" s="255"/>
      <c r="I108" s="256"/>
      <c r="J108" s="257"/>
      <c r="K108" s="258"/>
      <c r="O108" s="259">
        <v>1</v>
      </c>
    </row>
    <row r="109" spans="1:80" ht="12.75">
      <c r="A109" s="260">
        <v>35</v>
      </c>
      <c r="B109" s="261" t="s">
        <v>245</v>
      </c>
      <c r="C109" s="262" t="s">
        <v>246</v>
      </c>
      <c r="D109" s="263" t="s">
        <v>114</v>
      </c>
      <c r="E109" s="264">
        <v>2.346</v>
      </c>
      <c r="F109" s="264">
        <v>0</v>
      </c>
      <c r="G109" s="265">
        <f>E109*F109</f>
        <v>0</v>
      </c>
      <c r="H109" s="266">
        <v>0.00147</v>
      </c>
      <c r="I109" s="267">
        <f>E109*H109</f>
        <v>0.00344862</v>
      </c>
      <c r="J109" s="266">
        <v>-2.4</v>
      </c>
      <c r="K109" s="267">
        <f>E109*J109</f>
        <v>-5.6304</v>
      </c>
      <c r="O109" s="259">
        <v>2</v>
      </c>
      <c r="AA109" s="232">
        <v>1</v>
      </c>
      <c r="AB109" s="232">
        <v>1</v>
      </c>
      <c r="AC109" s="232">
        <v>1</v>
      </c>
      <c r="AZ109" s="232">
        <v>1</v>
      </c>
      <c r="BA109" s="232">
        <f>IF(AZ109=1,G109,0)</f>
        <v>0</v>
      </c>
      <c r="BB109" s="232">
        <f>IF(AZ109=2,G109,0)</f>
        <v>0</v>
      </c>
      <c r="BC109" s="232">
        <f>IF(AZ109=3,G109,0)</f>
        <v>0</v>
      </c>
      <c r="BD109" s="232">
        <f>IF(AZ109=4,G109,0)</f>
        <v>0</v>
      </c>
      <c r="BE109" s="232">
        <f>IF(AZ109=5,G109,0)</f>
        <v>0</v>
      </c>
      <c r="CA109" s="259">
        <v>1</v>
      </c>
      <c r="CB109" s="259">
        <v>1</v>
      </c>
    </row>
    <row r="110" spans="1:15" ht="22.5">
      <c r="A110" s="268"/>
      <c r="B110" s="272"/>
      <c r="C110" s="422" t="s">
        <v>247</v>
      </c>
      <c r="D110" s="423"/>
      <c r="E110" s="273">
        <v>2.346</v>
      </c>
      <c r="F110" s="274"/>
      <c r="G110" s="275"/>
      <c r="H110" s="276"/>
      <c r="I110" s="270"/>
      <c r="J110" s="277"/>
      <c r="K110" s="270"/>
      <c r="M110" s="271" t="s">
        <v>247</v>
      </c>
      <c r="O110" s="259"/>
    </row>
    <row r="111" spans="1:80" ht="12.75">
      <c r="A111" s="260">
        <v>36</v>
      </c>
      <c r="B111" s="261" t="s">
        <v>248</v>
      </c>
      <c r="C111" s="262" t="s">
        <v>249</v>
      </c>
      <c r="D111" s="263" t="s">
        <v>114</v>
      </c>
      <c r="E111" s="264">
        <v>3.0618</v>
      </c>
      <c r="F111" s="264">
        <v>0</v>
      </c>
      <c r="G111" s="265">
        <f>E111*F111</f>
        <v>0</v>
      </c>
      <c r="H111" s="266">
        <v>0.00741</v>
      </c>
      <c r="I111" s="267">
        <f>E111*H111</f>
        <v>0.022687937999999998</v>
      </c>
      <c r="J111" s="266">
        <v>-2.1</v>
      </c>
      <c r="K111" s="267">
        <f>E111*J111</f>
        <v>-6.42978</v>
      </c>
      <c r="O111" s="259">
        <v>2</v>
      </c>
      <c r="AA111" s="232">
        <v>1</v>
      </c>
      <c r="AB111" s="232">
        <v>1</v>
      </c>
      <c r="AC111" s="232">
        <v>1</v>
      </c>
      <c r="AZ111" s="232">
        <v>1</v>
      </c>
      <c r="BA111" s="232">
        <f>IF(AZ111=1,G111,0)</f>
        <v>0</v>
      </c>
      <c r="BB111" s="232">
        <f>IF(AZ111=2,G111,0)</f>
        <v>0</v>
      </c>
      <c r="BC111" s="232">
        <f>IF(AZ111=3,G111,0)</f>
        <v>0</v>
      </c>
      <c r="BD111" s="232">
        <f>IF(AZ111=4,G111,0)</f>
        <v>0</v>
      </c>
      <c r="BE111" s="232">
        <f>IF(AZ111=5,G111,0)</f>
        <v>0</v>
      </c>
      <c r="CA111" s="259">
        <v>1</v>
      </c>
      <c r="CB111" s="259">
        <v>1</v>
      </c>
    </row>
    <row r="112" spans="1:15" ht="12.75">
      <c r="A112" s="268"/>
      <c r="B112" s="272"/>
      <c r="C112" s="422" t="s">
        <v>250</v>
      </c>
      <c r="D112" s="423"/>
      <c r="E112" s="273">
        <v>3.0618</v>
      </c>
      <c r="F112" s="274"/>
      <c r="G112" s="275"/>
      <c r="H112" s="276"/>
      <c r="I112" s="270"/>
      <c r="J112" s="277"/>
      <c r="K112" s="270"/>
      <c r="M112" s="271" t="s">
        <v>250</v>
      </c>
      <c r="O112" s="259"/>
    </row>
    <row r="113" spans="1:80" ht="12.75">
      <c r="A113" s="260">
        <v>37</v>
      </c>
      <c r="B113" s="261" t="s">
        <v>251</v>
      </c>
      <c r="C113" s="262" t="s">
        <v>252</v>
      </c>
      <c r="D113" s="263" t="s">
        <v>179</v>
      </c>
      <c r="E113" s="264">
        <v>6</v>
      </c>
      <c r="F113" s="264">
        <v>0</v>
      </c>
      <c r="G113" s="265">
        <f>E113*F113</f>
        <v>0</v>
      </c>
      <c r="H113" s="266">
        <v>0</v>
      </c>
      <c r="I113" s="267">
        <f>E113*H113</f>
        <v>0</v>
      </c>
      <c r="J113" s="266">
        <v>0</v>
      </c>
      <c r="K113" s="267">
        <f>E113*J113</f>
        <v>0</v>
      </c>
      <c r="O113" s="259">
        <v>2</v>
      </c>
      <c r="AA113" s="232">
        <v>1</v>
      </c>
      <c r="AB113" s="232">
        <v>1</v>
      </c>
      <c r="AC113" s="232">
        <v>1</v>
      </c>
      <c r="AZ113" s="232">
        <v>1</v>
      </c>
      <c r="BA113" s="232">
        <f>IF(AZ113=1,G113,0)</f>
        <v>0</v>
      </c>
      <c r="BB113" s="232">
        <f>IF(AZ113=2,G113,0)</f>
        <v>0</v>
      </c>
      <c r="BC113" s="232">
        <f>IF(AZ113=3,G113,0)</f>
        <v>0</v>
      </c>
      <c r="BD113" s="232">
        <f>IF(AZ113=4,G113,0)</f>
        <v>0</v>
      </c>
      <c r="BE113" s="232">
        <f>IF(AZ113=5,G113,0)</f>
        <v>0</v>
      </c>
      <c r="CA113" s="259">
        <v>1</v>
      </c>
      <c r="CB113" s="259">
        <v>1</v>
      </c>
    </row>
    <row r="114" spans="1:15" ht="12.75">
      <c r="A114" s="268"/>
      <c r="B114" s="272"/>
      <c r="C114" s="422" t="s">
        <v>253</v>
      </c>
      <c r="D114" s="423"/>
      <c r="E114" s="273">
        <v>6</v>
      </c>
      <c r="F114" s="274"/>
      <c r="G114" s="275"/>
      <c r="H114" s="276"/>
      <c r="I114" s="270"/>
      <c r="J114" s="277"/>
      <c r="K114" s="270"/>
      <c r="M114" s="271" t="s">
        <v>253</v>
      </c>
      <c r="O114" s="259"/>
    </row>
    <row r="115" spans="1:80" ht="12.75">
      <c r="A115" s="260">
        <v>38</v>
      </c>
      <c r="B115" s="261" t="s">
        <v>254</v>
      </c>
      <c r="C115" s="262" t="s">
        <v>255</v>
      </c>
      <c r="D115" s="263" t="s">
        <v>146</v>
      </c>
      <c r="E115" s="264">
        <v>8.97</v>
      </c>
      <c r="F115" s="264">
        <v>0</v>
      </c>
      <c r="G115" s="265">
        <f>E115*F115</f>
        <v>0</v>
      </c>
      <c r="H115" s="266">
        <v>0</v>
      </c>
      <c r="I115" s="267">
        <f>E115*H115</f>
        <v>0</v>
      </c>
      <c r="J115" s="266">
        <v>-0.029</v>
      </c>
      <c r="K115" s="267">
        <f>E115*J115</f>
        <v>-0.26013000000000003</v>
      </c>
      <c r="O115" s="259">
        <v>2</v>
      </c>
      <c r="AA115" s="232">
        <v>1</v>
      </c>
      <c r="AB115" s="232">
        <v>1</v>
      </c>
      <c r="AC115" s="232">
        <v>1</v>
      </c>
      <c r="AZ115" s="232">
        <v>1</v>
      </c>
      <c r="BA115" s="232">
        <f>IF(AZ115=1,G115,0)</f>
        <v>0</v>
      </c>
      <c r="BB115" s="232">
        <f>IF(AZ115=2,G115,0)</f>
        <v>0</v>
      </c>
      <c r="BC115" s="232">
        <f>IF(AZ115=3,G115,0)</f>
        <v>0</v>
      </c>
      <c r="BD115" s="232">
        <f>IF(AZ115=4,G115,0)</f>
        <v>0</v>
      </c>
      <c r="BE115" s="232">
        <f>IF(AZ115=5,G115,0)</f>
        <v>0</v>
      </c>
      <c r="CA115" s="259">
        <v>1</v>
      </c>
      <c r="CB115" s="259">
        <v>1</v>
      </c>
    </row>
    <row r="116" spans="1:15" ht="12.75">
      <c r="A116" s="268"/>
      <c r="B116" s="272"/>
      <c r="C116" s="422" t="s">
        <v>256</v>
      </c>
      <c r="D116" s="423"/>
      <c r="E116" s="273">
        <v>8.97</v>
      </c>
      <c r="F116" s="274"/>
      <c r="G116" s="275"/>
      <c r="H116" s="276"/>
      <c r="I116" s="270"/>
      <c r="J116" s="277"/>
      <c r="K116" s="270"/>
      <c r="M116" s="271" t="s">
        <v>256</v>
      </c>
      <c r="O116" s="259"/>
    </row>
    <row r="117" spans="1:80" ht="12.75">
      <c r="A117" s="260">
        <v>39</v>
      </c>
      <c r="B117" s="261" t="s">
        <v>257</v>
      </c>
      <c r="C117" s="262" t="s">
        <v>258</v>
      </c>
      <c r="D117" s="263" t="s">
        <v>189</v>
      </c>
      <c r="E117" s="264">
        <v>6.9</v>
      </c>
      <c r="F117" s="264">
        <v>0</v>
      </c>
      <c r="G117" s="265">
        <f>E117*F117</f>
        <v>0</v>
      </c>
      <c r="H117" s="266">
        <v>0</v>
      </c>
      <c r="I117" s="267">
        <f>E117*H117</f>
        <v>0</v>
      </c>
      <c r="J117" s="266">
        <v>-0.01383</v>
      </c>
      <c r="K117" s="267">
        <f>E117*J117</f>
        <v>-0.09542700000000001</v>
      </c>
      <c r="O117" s="259">
        <v>2</v>
      </c>
      <c r="AA117" s="232">
        <v>1</v>
      </c>
      <c r="AB117" s="232">
        <v>1</v>
      </c>
      <c r="AC117" s="232">
        <v>1</v>
      </c>
      <c r="AZ117" s="232">
        <v>1</v>
      </c>
      <c r="BA117" s="232">
        <f>IF(AZ117=1,G117,0)</f>
        <v>0</v>
      </c>
      <c r="BB117" s="232">
        <f>IF(AZ117=2,G117,0)</f>
        <v>0</v>
      </c>
      <c r="BC117" s="232">
        <f>IF(AZ117=3,G117,0)</f>
        <v>0</v>
      </c>
      <c r="BD117" s="232">
        <f>IF(AZ117=4,G117,0)</f>
        <v>0</v>
      </c>
      <c r="BE117" s="232">
        <f>IF(AZ117=5,G117,0)</f>
        <v>0</v>
      </c>
      <c r="CA117" s="259">
        <v>1</v>
      </c>
      <c r="CB117" s="259">
        <v>1</v>
      </c>
    </row>
    <row r="118" spans="1:15" ht="12.75">
      <c r="A118" s="268"/>
      <c r="B118" s="272"/>
      <c r="C118" s="422" t="s">
        <v>259</v>
      </c>
      <c r="D118" s="423"/>
      <c r="E118" s="273">
        <v>6.9</v>
      </c>
      <c r="F118" s="274"/>
      <c r="G118" s="275"/>
      <c r="H118" s="276"/>
      <c r="I118" s="270"/>
      <c r="J118" s="277"/>
      <c r="K118" s="270"/>
      <c r="M118" s="271" t="s">
        <v>259</v>
      </c>
      <c r="O118" s="259"/>
    </row>
    <row r="119" spans="1:57" ht="12.75">
      <c r="A119" s="278"/>
      <c r="B119" s="279" t="s">
        <v>102</v>
      </c>
      <c r="C119" s="280" t="s">
        <v>244</v>
      </c>
      <c r="D119" s="281"/>
      <c r="E119" s="282"/>
      <c r="F119" s="283"/>
      <c r="G119" s="284">
        <f>SUM(G108:G118)</f>
        <v>0</v>
      </c>
      <c r="H119" s="285"/>
      <c r="I119" s="286">
        <f>SUM(I108:I118)</f>
        <v>0.026136557999999997</v>
      </c>
      <c r="J119" s="285"/>
      <c r="K119" s="286">
        <f>SUM(K108:K118)</f>
        <v>-12.415737</v>
      </c>
      <c r="O119" s="259">
        <v>4</v>
      </c>
      <c r="BA119" s="287">
        <f>SUM(BA108:BA118)</f>
        <v>0</v>
      </c>
      <c r="BB119" s="287">
        <f>SUM(BB108:BB118)</f>
        <v>0</v>
      </c>
      <c r="BC119" s="287">
        <f>SUM(BC108:BC118)</f>
        <v>0</v>
      </c>
      <c r="BD119" s="287">
        <f>SUM(BD108:BD118)</f>
        <v>0</v>
      </c>
      <c r="BE119" s="287">
        <f>SUM(BE108:BE118)</f>
        <v>0</v>
      </c>
    </row>
    <row r="120" spans="1:15" ht="12.75">
      <c r="A120" s="249" t="s">
        <v>98</v>
      </c>
      <c r="B120" s="250" t="s">
        <v>260</v>
      </c>
      <c r="C120" s="251" t="s">
        <v>261</v>
      </c>
      <c r="D120" s="252"/>
      <c r="E120" s="253"/>
      <c r="F120" s="253"/>
      <c r="G120" s="254"/>
      <c r="H120" s="255"/>
      <c r="I120" s="256"/>
      <c r="J120" s="257"/>
      <c r="K120" s="258"/>
      <c r="O120" s="259">
        <v>1</v>
      </c>
    </row>
    <row r="121" spans="1:80" ht="12.75">
      <c r="A121" s="260">
        <v>40</v>
      </c>
      <c r="B121" s="261" t="s">
        <v>263</v>
      </c>
      <c r="C121" s="262" t="s">
        <v>264</v>
      </c>
      <c r="D121" s="263" t="s">
        <v>133</v>
      </c>
      <c r="E121" s="264">
        <v>202.151102344</v>
      </c>
      <c r="F121" s="264">
        <v>0</v>
      </c>
      <c r="G121" s="265">
        <f>E121*F121</f>
        <v>0</v>
      </c>
      <c r="H121" s="266">
        <v>0</v>
      </c>
      <c r="I121" s="267">
        <f>E121*H121</f>
        <v>0</v>
      </c>
      <c r="J121" s="266"/>
      <c r="K121" s="267">
        <f>E121*J121</f>
        <v>0</v>
      </c>
      <c r="O121" s="259">
        <v>2</v>
      </c>
      <c r="AA121" s="232">
        <v>7</v>
      </c>
      <c r="AB121" s="232">
        <v>1</v>
      </c>
      <c r="AC121" s="232">
        <v>2</v>
      </c>
      <c r="AZ121" s="232">
        <v>1</v>
      </c>
      <c r="BA121" s="232">
        <f>IF(AZ121=1,G121,0)</f>
        <v>0</v>
      </c>
      <c r="BB121" s="232">
        <f>IF(AZ121=2,G121,0)</f>
        <v>0</v>
      </c>
      <c r="BC121" s="232">
        <f>IF(AZ121=3,G121,0)</f>
        <v>0</v>
      </c>
      <c r="BD121" s="232">
        <f>IF(AZ121=4,G121,0)</f>
        <v>0</v>
      </c>
      <c r="BE121" s="232">
        <f>IF(AZ121=5,G121,0)</f>
        <v>0</v>
      </c>
      <c r="CA121" s="259">
        <v>7</v>
      </c>
      <c r="CB121" s="259">
        <v>1</v>
      </c>
    </row>
    <row r="122" spans="1:57" ht="12.75">
      <c r="A122" s="278"/>
      <c r="B122" s="279" t="s">
        <v>102</v>
      </c>
      <c r="C122" s="280" t="s">
        <v>262</v>
      </c>
      <c r="D122" s="281"/>
      <c r="E122" s="282"/>
      <c r="F122" s="283"/>
      <c r="G122" s="284">
        <f>SUM(G120:G121)</f>
        <v>0</v>
      </c>
      <c r="H122" s="285"/>
      <c r="I122" s="286">
        <f>SUM(I120:I121)</f>
        <v>0</v>
      </c>
      <c r="J122" s="285"/>
      <c r="K122" s="286">
        <f>SUM(K120:K121)</f>
        <v>0</v>
      </c>
      <c r="O122" s="259">
        <v>4</v>
      </c>
      <c r="BA122" s="287">
        <f>SUM(BA120:BA121)</f>
        <v>0</v>
      </c>
      <c r="BB122" s="287">
        <f>SUM(BB120:BB121)</f>
        <v>0</v>
      </c>
      <c r="BC122" s="287">
        <f>SUM(BC120:BC121)</f>
        <v>0</v>
      </c>
      <c r="BD122" s="287">
        <f>SUM(BD120:BD121)</f>
        <v>0</v>
      </c>
      <c r="BE122" s="287">
        <f>SUM(BE120:BE121)</f>
        <v>0</v>
      </c>
    </row>
    <row r="123" spans="1:15" ht="12.75">
      <c r="A123" s="249" t="s">
        <v>98</v>
      </c>
      <c r="B123" s="250" t="s">
        <v>265</v>
      </c>
      <c r="C123" s="251" t="s">
        <v>266</v>
      </c>
      <c r="D123" s="252"/>
      <c r="E123" s="253"/>
      <c r="F123" s="253"/>
      <c r="G123" s="254"/>
      <c r="H123" s="255"/>
      <c r="I123" s="256"/>
      <c r="J123" s="257"/>
      <c r="K123" s="258"/>
      <c r="O123" s="259">
        <v>1</v>
      </c>
    </row>
    <row r="124" spans="1:80" ht="22.5">
      <c r="A124" s="260">
        <v>41</v>
      </c>
      <c r="B124" s="261" t="s">
        <v>268</v>
      </c>
      <c r="C124" s="262" t="s">
        <v>269</v>
      </c>
      <c r="D124" s="263" t="s">
        <v>146</v>
      </c>
      <c r="E124" s="264">
        <v>66.0753</v>
      </c>
      <c r="F124" s="264">
        <v>0</v>
      </c>
      <c r="G124" s="265">
        <f>E124*F124</f>
        <v>0</v>
      </c>
      <c r="H124" s="266">
        <v>3E-05</v>
      </c>
      <c r="I124" s="267">
        <f>E124*H124</f>
        <v>0.001982259</v>
      </c>
      <c r="J124" s="266">
        <v>0</v>
      </c>
      <c r="K124" s="267">
        <f>E124*J124</f>
        <v>0</v>
      </c>
      <c r="O124" s="259">
        <v>2</v>
      </c>
      <c r="AA124" s="232">
        <v>1</v>
      </c>
      <c r="AB124" s="232">
        <v>7</v>
      </c>
      <c r="AC124" s="232">
        <v>7</v>
      </c>
      <c r="AZ124" s="232">
        <v>2</v>
      </c>
      <c r="BA124" s="232">
        <f>IF(AZ124=1,G124,0)</f>
        <v>0</v>
      </c>
      <c r="BB124" s="232">
        <f>IF(AZ124=2,G124,0)</f>
        <v>0</v>
      </c>
      <c r="BC124" s="232">
        <f>IF(AZ124=3,G124,0)</f>
        <v>0</v>
      </c>
      <c r="BD124" s="232">
        <f>IF(AZ124=4,G124,0)</f>
        <v>0</v>
      </c>
      <c r="BE124" s="232">
        <f>IF(AZ124=5,G124,0)</f>
        <v>0</v>
      </c>
      <c r="CA124" s="259">
        <v>1</v>
      </c>
      <c r="CB124" s="259">
        <v>7</v>
      </c>
    </row>
    <row r="125" spans="1:15" ht="12.75">
      <c r="A125" s="268"/>
      <c r="B125" s="272"/>
      <c r="C125" s="422" t="s">
        <v>270</v>
      </c>
      <c r="D125" s="423"/>
      <c r="E125" s="273">
        <v>21.87</v>
      </c>
      <c r="F125" s="274"/>
      <c r="G125" s="275"/>
      <c r="H125" s="276"/>
      <c r="I125" s="270"/>
      <c r="J125" s="277"/>
      <c r="K125" s="270"/>
      <c r="M125" s="271" t="s">
        <v>270</v>
      </c>
      <c r="O125" s="259"/>
    </row>
    <row r="126" spans="1:15" ht="12.75">
      <c r="A126" s="268"/>
      <c r="B126" s="272"/>
      <c r="C126" s="422" t="s">
        <v>271</v>
      </c>
      <c r="D126" s="423"/>
      <c r="E126" s="273">
        <v>18.1548</v>
      </c>
      <c r="F126" s="274"/>
      <c r="G126" s="275"/>
      <c r="H126" s="276"/>
      <c r="I126" s="270"/>
      <c r="J126" s="277"/>
      <c r="K126" s="270"/>
      <c r="M126" s="271" t="s">
        <v>271</v>
      </c>
      <c r="O126" s="259"/>
    </row>
    <row r="127" spans="1:15" ht="12.75">
      <c r="A127" s="268"/>
      <c r="B127" s="272"/>
      <c r="C127" s="422" t="s">
        <v>272</v>
      </c>
      <c r="D127" s="423"/>
      <c r="E127" s="273">
        <v>13.86</v>
      </c>
      <c r="F127" s="274"/>
      <c r="G127" s="275"/>
      <c r="H127" s="276"/>
      <c r="I127" s="270"/>
      <c r="J127" s="277"/>
      <c r="K127" s="270"/>
      <c r="M127" s="271" t="s">
        <v>272</v>
      </c>
      <c r="O127" s="259"/>
    </row>
    <row r="128" spans="1:15" ht="12.75">
      <c r="A128" s="268"/>
      <c r="B128" s="272"/>
      <c r="C128" s="422" t="s">
        <v>273</v>
      </c>
      <c r="D128" s="423"/>
      <c r="E128" s="273">
        <v>12.1905</v>
      </c>
      <c r="F128" s="274"/>
      <c r="G128" s="275"/>
      <c r="H128" s="276"/>
      <c r="I128" s="270"/>
      <c r="J128" s="277"/>
      <c r="K128" s="270"/>
      <c r="M128" s="271" t="s">
        <v>273</v>
      </c>
      <c r="O128" s="259"/>
    </row>
    <row r="129" spans="1:80" ht="22.5">
      <c r="A129" s="260">
        <v>42</v>
      </c>
      <c r="B129" s="261" t="s">
        <v>274</v>
      </c>
      <c r="C129" s="262" t="s">
        <v>275</v>
      </c>
      <c r="D129" s="263" t="s">
        <v>146</v>
      </c>
      <c r="E129" s="264">
        <v>8.856</v>
      </c>
      <c r="F129" s="264">
        <v>0</v>
      </c>
      <c r="G129" s="265">
        <f>E129*F129</f>
        <v>0</v>
      </c>
      <c r="H129" s="266">
        <v>0.00052</v>
      </c>
      <c r="I129" s="267">
        <f>E129*H129</f>
        <v>0.00460512</v>
      </c>
      <c r="J129" s="266">
        <v>0</v>
      </c>
      <c r="K129" s="267">
        <f>E129*J129</f>
        <v>0</v>
      </c>
      <c r="O129" s="259">
        <v>2</v>
      </c>
      <c r="AA129" s="232">
        <v>1</v>
      </c>
      <c r="AB129" s="232">
        <v>7</v>
      </c>
      <c r="AC129" s="232">
        <v>7</v>
      </c>
      <c r="AZ129" s="232">
        <v>2</v>
      </c>
      <c r="BA129" s="232">
        <f>IF(AZ129=1,G129,0)</f>
        <v>0</v>
      </c>
      <c r="BB129" s="232">
        <f>IF(AZ129=2,G129,0)</f>
        <v>0</v>
      </c>
      <c r="BC129" s="232">
        <f>IF(AZ129=3,G129,0)</f>
        <v>0</v>
      </c>
      <c r="BD129" s="232">
        <f>IF(AZ129=4,G129,0)</f>
        <v>0</v>
      </c>
      <c r="BE129" s="232">
        <f>IF(AZ129=5,G129,0)</f>
        <v>0</v>
      </c>
      <c r="CA129" s="259">
        <v>1</v>
      </c>
      <c r="CB129" s="259">
        <v>7</v>
      </c>
    </row>
    <row r="130" spans="1:15" ht="12.75">
      <c r="A130" s="268"/>
      <c r="B130" s="272"/>
      <c r="C130" s="422" t="s">
        <v>276</v>
      </c>
      <c r="D130" s="423"/>
      <c r="E130" s="273">
        <v>8.856</v>
      </c>
      <c r="F130" s="274"/>
      <c r="G130" s="275"/>
      <c r="H130" s="276"/>
      <c r="I130" s="270"/>
      <c r="J130" s="277"/>
      <c r="K130" s="270"/>
      <c r="M130" s="271" t="s">
        <v>276</v>
      </c>
      <c r="O130" s="259"/>
    </row>
    <row r="131" spans="1:80" ht="22.5">
      <c r="A131" s="260">
        <v>43</v>
      </c>
      <c r="B131" s="261" t="s">
        <v>277</v>
      </c>
      <c r="C131" s="262" t="s">
        <v>278</v>
      </c>
      <c r="D131" s="263" t="s">
        <v>146</v>
      </c>
      <c r="E131" s="264">
        <v>18.1548</v>
      </c>
      <c r="F131" s="264">
        <v>0</v>
      </c>
      <c r="G131" s="265">
        <f>E131*F131</f>
        <v>0</v>
      </c>
      <c r="H131" s="266">
        <v>0.0057</v>
      </c>
      <c r="I131" s="267">
        <f>E131*H131</f>
        <v>0.10348236000000001</v>
      </c>
      <c r="J131" s="266">
        <v>0</v>
      </c>
      <c r="K131" s="267">
        <f>E131*J131</f>
        <v>0</v>
      </c>
      <c r="O131" s="259">
        <v>2</v>
      </c>
      <c r="AA131" s="232">
        <v>1</v>
      </c>
      <c r="AB131" s="232">
        <v>7</v>
      </c>
      <c r="AC131" s="232">
        <v>7</v>
      </c>
      <c r="AZ131" s="232">
        <v>2</v>
      </c>
      <c r="BA131" s="232">
        <f>IF(AZ131=1,G131,0)</f>
        <v>0</v>
      </c>
      <c r="BB131" s="232">
        <f>IF(AZ131=2,G131,0)</f>
        <v>0</v>
      </c>
      <c r="BC131" s="232">
        <f>IF(AZ131=3,G131,0)</f>
        <v>0</v>
      </c>
      <c r="BD131" s="232">
        <f>IF(AZ131=4,G131,0)</f>
        <v>0</v>
      </c>
      <c r="BE131" s="232">
        <f>IF(AZ131=5,G131,0)</f>
        <v>0</v>
      </c>
      <c r="CA131" s="259">
        <v>1</v>
      </c>
      <c r="CB131" s="259">
        <v>7</v>
      </c>
    </row>
    <row r="132" spans="1:15" ht="12.75">
      <c r="A132" s="268"/>
      <c r="B132" s="272"/>
      <c r="C132" s="422" t="s">
        <v>279</v>
      </c>
      <c r="D132" s="423"/>
      <c r="E132" s="273">
        <v>18.1548</v>
      </c>
      <c r="F132" s="274"/>
      <c r="G132" s="275"/>
      <c r="H132" s="276"/>
      <c r="I132" s="270"/>
      <c r="J132" s="277"/>
      <c r="K132" s="270"/>
      <c r="M132" s="271" t="s">
        <v>279</v>
      </c>
      <c r="O132" s="259"/>
    </row>
    <row r="133" spans="1:80" ht="22.5">
      <c r="A133" s="260">
        <v>44</v>
      </c>
      <c r="B133" s="261" t="s">
        <v>280</v>
      </c>
      <c r="C133" s="262" t="s">
        <v>281</v>
      </c>
      <c r="D133" s="263" t="s">
        <v>146</v>
      </c>
      <c r="E133" s="264">
        <v>21.87</v>
      </c>
      <c r="F133" s="264">
        <v>0</v>
      </c>
      <c r="G133" s="265">
        <f>E133*F133</f>
        <v>0</v>
      </c>
      <c r="H133" s="266">
        <v>0.01117</v>
      </c>
      <c r="I133" s="267">
        <f>E133*H133</f>
        <v>0.2442879</v>
      </c>
      <c r="J133" s="266">
        <v>0</v>
      </c>
      <c r="K133" s="267">
        <f>E133*J133</f>
        <v>0</v>
      </c>
      <c r="O133" s="259">
        <v>2</v>
      </c>
      <c r="AA133" s="232">
        <v>1</v>
      </c>
      <c r="AB133" s="232">
        <v>7</v>
      </c>
      <c r="AC133" s="232">
        <v>7</v>
      </c>
      <c r="AZ133" s="232">
        <v>2</v>
      </c>
      <c r="BA133" s="232">
        <f>IF(AZ133=1,G133,0)</f>
        <v>0</v>
      </c>
      <c r="BB133" s="232">
        <f>IF(AZ133=2,G133,0)</f>
        <v>0</v>
      </c>
      <c r="BC133" s="232">
        <f>IF(AZ133=3,G133,0)</f>
        <v>0</v>
      </c>
      <c r="BD133" s="232">
        <f>IF(AZ133=4,G133,0)</f>
        <v>0</v>
      </c>
      <c r="BE133" s="232">
        <f>IF(AZ133=5,G133,0)</f>
        <v>0</v>
      </c>
      <c r="CA133" s="259">
        <v>1</v>
      </c>
      <c r="CB133" s="259">
        <v>7</v>
      </c>
    </row>
    <row r="134" spans="1:15" ht="12.75">
      <c r="A134" s="268"/>
      <c r="B134" s="272"/>
      <c r="C134" s="422" t="s">
        <v>282</v>
      </c>
      <c r="D134" s="423"/>
      <c r="E134" s="273">
        <v>21.87</v>
      </c>
      <c r="F134" s="274"/>
      <c r="G134" s="275"/>
      <c r="H134" s="276"/>
      <c r="I134" s="270"/>
      <c r="J134" s="277"/>
      <c r="K134" s="270"/>
      <c r="M134" s="271" t="s">
        <v>282</v>
      </c>
      <c r="O134" s="259"/>
    </row>
    <row r="135" spans="1:80" ht="22.5">
      <c r="A135" s="260">
        <v>45</v>
      </c>
      <c r="B135" s="261" t="s">
        <v>283</v>
      </c>
      <c r="C135" s="262" t="s">
        <v>284</v>
      </c>
      <c r="D135" s="263" t="s">
        <v>146</v>
      </c>
      <c r="E135" s="264">
        <v>8.856</v>
      </c>
      <c r="F135" s="264">
        <v>0</v>
      </c>
      <c r="G135" s="265">
        <f>E135*F135</f>
        <v>0</v>
      </c>
      <c r="H135" s="266">
        <v>0.01179</v>
      </c>
      <c r="I135" s="267">
        <f>E135*H135</f>
        <v>0.10441224</v>
      </c>
      <c r="J135" s="266">
        <v>0</v>
      </c>
      <c r="K135" s="267">
        <f>E135*J135</f>
        <v>0</v>
      </c>
      <c r="O135" s="259">
        <v>2</v>
      </c>
      <c r="AA135" s="232">
        <v>1</v>
      </c>
      <c r="AB135" s="232">
        <v>7</v>
      </c>
      <c r="AC135" s="232">
        <v>7</v>
      </c>
      <c r="AZ135" s="232">
        <v>2</v>
      </c>
      <c r="BA135" s="232">
        <f>IF(AZ135=1,G135,0)</f>
        <v>0</v>
      </c>
      <c r="BB135" s="232">
        <f>IF(AZ135=2,G135,0)</f>
        <v>0</v>
      </c>
      <c r="BC135" s="232">
        <f>IF(AZ135=3,G135,0)</f>
        <v>0</v>
      </c>
      <c r="BD135" s="232">
        <f>IF(AZ135=4,G135,0)</f>
        <v>0</v>
      </c>
      <c r="BE135" s="232">
        <f>IF(AZ135=5,G135,0)</f>
        <v>0</v>
      </c>
      <c r="CA135" s="259">
        <v>1</v>
      </c>
      <c r="CB135" s="259">
        <v>7</v>
      </c>
    </row>
    <row r="136" spans="1:15" ht="12.75">
      <c r="A136" s="268"/>
      <c r="B136" s="272"/>
      <c r="C136" s="422" t="s">
        <v>285</v>
      </c>
      <c r="D136" s="423"/>
      <c r="E136" s="273">
        <v>8.856</v>
      </c>
      <c r="F136" s="274"/>
      <c r="G136" s="275"/>
      <c r="H136" s="276"/>
      <c r="I136" s="270"/>
      <c r="J136" s="277"/>
      <c r="K136" s="270"/>
      <c r="M136" s="271" t="s">
        <v>285</v>
      </c>
      <c r="O136" s="259"/>
    </row>
    <row r="137" spans="1:80" ht="12.75">
      <c r="A137" s="260">
        <v>46</v>
      </c>
      <c r="B137" s="261" t="s">
        <v>286</v>
      </c>
      <c r="C137" s="262" t="s">
        <v>287</v>
      </c>
      <c r="D137" s="263" t="s">
        <v>12</v>
      </c>
      <c r="E137" s="264">
        <v>0</v>
      </c>
      <c r="F137" s="264">
        <v>0</v>
      </c>
      <c r="G137" s="265">
        <f>E137*F137</f>
        <v>0</v>
      </c>
      <c r="H137" s="266">
        <v>0</v>
      </c>
      <c r="I137" s="267">
        <f>E137*H137</f>
        <v>0</v>
      </c>
      <c r="J137" s="266"/>
      <c r="K137" s="267">
        <f>E137*J137</f>
        <v>0</v>
      </c>
      <c r="O137" s="259">
        <v>2</v>
      </c>
      <c r="AA137" s="232">
        <v>7</v>
      </c>
      <c r="AB137" s="232">
        <v>1002</v>
      </c>
      <c r="AC137" s="232">
        <v>5</v>
      </c>
      <c r="AZ137" s="232">
        <v>2</v>
      </c>
      <c r="BA137" s="232">
        <f>IF(AZ137=1,G137,0)</f>
        <v>0</v>
      </c>
      <c r="BB137" s="232">
        <f>IF(AZ137=2,G137,0)</f>
        <v>0</v>
      </c>
      <c r="BC137" s="232">
        <f>IF(AZ137=3,G137,0)</f>
        <v>0</v>
      </c>
      <c r="BD137" s="232">
        <f>IF(AZ137=4,G137,0)</f>
        <v>0</v>
      </c>
      <c r="BE137" s="232">
        <f>IF(AZ137=5,G137,0)</f>
        <v>0</v>
      </c>
      <c r="CA137" s="259">
        <v>7</v>
      </c>
      <c r="CB137" s="259">
        <v>1002</v>
      </c>
    </row>
    <row r="138" spans="1:57" ht="12.75">
      <c r="A138" s="278"/>
      <c r="B138" s="279" t="s">
        <v>102</v>
      </c>
      <c r="C138" s="280" t="s">
        <v>267</v>
      </c>
      <c r="D138" s="281"/>
      <c r="E138" s="282"/>
      <c r="F138" s="283"/>
      <c r="G138" s="284">
        <f>SUM(G123:G137)</f>
        <v>0</v>
      </c>
      <c r="H138" s="285"/>
      <c r="I138" s="286">
        <f>SUM(I123:I137)</f>
        <v>0.458769879</v>
      </c>
      <c r="J138" s="285"/>
      <c r="K138" s="286">
        <f>SUM(K123:K137)</f>
        <v>0</v>
      </c>
      <c r="O138" s="259">
        <v>4</v>
      </c>
      <c r="BA138" s="287">
        <f>SUM(BA123:BA137)</f>
        <v>0</v>
      </c>
      <c r="BB138" s="287">
        <f>SUM(BB123:BB137)</f>
        <v>0</v>
      </c>
      <c r="BC138" s="287">
        <f>SUM(BC123:BC137)</f>
        <v>0</v>
      </c>
      <c r="BD138" s="287">
        <f>SUM(BD123:BD137)</f>
        <v>0</v>
      </c>
      <c r="BE138" s="287">
        <f>SUM(BE123:BE137)</f>
        <v>0</v>
      </c>
    </row>
    <row r="139" spans="1:15" ht="12.75">
      <c r="A139" s="249" t="s">
        <v>98</v>
      </c>
      <c r="B139" s="250" t="s">
        <v>288</v>
      </c>
      <c r="C139" s="251" t="s">
        <v>289</v>
      </c>
      <c r="D139" s="252"/>
      <c r="E139" s="253"/>
      <c r="F139" s="253"/>
      <c r="G139" s="254"/>
      <c r="H139" s="255"/>
      <c r="I139" s="256"/>
      <c r="J139" s="257"/>
      <c r="K139" s="258"/>
      <c r="O139" s="259">
        <v>1</v>
      </c>
    </row>
    <row r="140" spans="1:80" ht="12.75">
      <c r="A140" s="260">
        <v>47</v>
      </c>
      <c r="B140" s="261" t="s">
        <v>291</v>
      </c>
      <c r="C140" s="262" t="s">
        <v>292</v>
      </c>
      <c r="D140" s="263" t="s">
        <v>146</v>
      </c>
      <c r="E140" s="264">
        <v>21.87</v>
      </c>
      <c r="F140" s="264">
        <v>0</v>
      </c>
      <c r="G140" s="265">
        <f>E140*F140</f>
        <v>0</v>
      </c>
      <c r="H140" s="266">
        <v>0</v>
      </c>
      <c r="I140" s="267">
        <f>E140*H140</f>
        <v>0</v>
      </c>
      <c r="J140" s="266">
        <v>0</v>
      </c>
      <c r="K140" s="267">
        <f>E140*J140</f>
        <v>0</v>
      </c>
      <c r="O140" s="259">
        <v>2</v>
      </c>
      <c r="AA140" s="232">
        <v>1</v>
      </c>
      <c r="AB140" s="232">
        <v>7</v>
      </c>
      <c r="AC140" s="232">
        <v>7</v>
      </c>
      <c r="AZ140" s="232">
        <v>2</v>
      </c>
      <c r="BA140" s="232">
        <f>IF(AZ140=1,G140,0)</f>
        <v>0</v>
      </c>
      <c r="BB140" s="232">
        <f>IF(AZ140=2,G140,0)</f>
        <v>0</v>
      </c>
      <c r="BC140" s="232">
        <f>IF(AZ140=3,G140,0)</f>
        <v>0</v>
      </c>
      <c r="BD140" s="232">
        <f>IF(AZ140=4,G140,0)</f>
        <v>0</v>
      </c>
      <c r="BE140" s="232">
        <f>IF(AZ140=5,G140,0)</f>
        <v>0</v>
      </c>
      <c r="CA140" s="259">
        <v>1</v>
      </c>
      <c r="CB140" s="259">
        <v>7</v>
      </c>
    </row>
    <row r="141" spans="1:15" ht="12.75">
      <c r="A141" s="268"/>
      <c r="B141" s="272"/>
      <c r="C141" s="422" t="s">
        <v>293</v>
      </c>
      <c r="D141" s="423"/>
      <c r="E141" s="273">
        <v>21.87</v>
      </c>
      <c r="F141" s="274"/>
      <c r="G141" s="275"/>
      <c r="H141" s="276"/>
      <c r="I141" s="270"/>
      <c r="J141" s="277"/>
      <c r="K141" s="270"/>
      <c r="M141" s="271" t="s">
        <v>293</v>
      </c>
      <c r="O141" s="259"/>
    </row>
    <row r="142" spans="1:80" ht="12.75">
      <c r="A142" s="260">
        <v>48</v>
      </c>
      <c r="B142" s="261" t="s">
        <v>294</v>
      </c>
      <c r="C142" s="262" t="s">
        <v>295</v>
      </c>
      <c r="D142" s="263" t="s">
        <v>146</v>
      </c>
      <c r="E142" s="264">
        <v>24.057</v>
      </c>
      <c r="F142" s="264">
        <v>0</v>
      </c>
      <c r="G142" s="265">
        <f>E142*F142</f>
        <v>0</v>
      </c>
      <c r="H142" s="266">
        <v>0.0023</v>
      </c>
      <c r="I142" s="267">
        <f>E142*H142</f>
        <v>0.055331099999999994</v>
      </c>
      <c r="J142" s="266"/>
      <c r="K142" s="267">
        <f>E142*J142</f>
        <v>0</v>
      </c>
      <c r="O142" s="259">
        <v>2</v>
      </c>
      <c r="AA142" s="232">
        <v>3</v>
      </c>
      <c r="AB142" s="232">
        <v>7</v>
      </c>
      <c r="AC142" s="232" t="s">
        <v>294</v>
      </c>
      <c r="AZ142" s="232">
        <v>2</v>
      </c>
      <c r="BA142" s="232">
        <f>IF(AZ142=1,G142,0)</f>
        <v>0</v>
      </c>
      <c r="BB142" s="232">
        <f>IF(AZ142=2,G142,0)</f>
        <v>0</v>
      </c>
      <c r="BC142" s="232">
        <f>IF(AZ142=3,G142,0)</f>
        <v>0</v>
      </c>
      <c r="BD142" s="232">
        <f>IF(AZ142=4,G142,0)</f>
        <v>0</v>
      </c>
      <c r="BE142" s="232">
        <f>IF(AZ142=5,G142,0)</f>
        <v>0</v>
      </c>
      <c r="CA142" s="259">
        <v>3</v>
      </c>
      <c r="CB142" s="259">
        <v>7</v>
      </c>
    </row>
    <row r="143" spans="1:15" ht="12.75">
      <c r="A143" s="268"/>
      <c r="B143" s="272"/>
      <c r="C143" s="422" t="s">
        <v>296</v>
      </c>
      <c r="D143" s="423"/>
      <c r="E143" s="273">
        <v>24.057</v>
      </c>
      <c r="F143" s="274"/>
      <c r="G143" s="275"/>
      <c r="H143" s="276"/>
      <c r="I143" s="270"/>
      <c r="J143" s="277"/>
      <c r="K143" s="270"/>
      <c r="M143" s="271" t="s">
        <v>296</v>
      </c>
      <c r="O143" s="259"/>
    </row>
    <row r="144" spans="1:80" ht="12.75">
      <c r="A144" s="260">
        <v>49</v>
      </c>
      <c r="B144" s="261" t="s">
        <v>297</v>
      </c>
      <c r="C144" s="262" t="s">
        <v>298</v>
      </c>
      <c r="D144" s="263" t="s">
        <v>12</v>
      </c>
      <c r="E144" s="264">
        <v>0</v>
      </c>
      <c r="F144" s="264">
        <v>0</v>
      </c>
      <c r="G144" s="265">
        <f>E144*F144</f>
        <v>0</v>
      </c>
      <c r="H144" s="266">
        <v>0</v>
      </c>
      <c r="I144" s="267">
        <f>E144*H144</f>
        <v>0</v>
      </c>
      <c r="J144" s="266"/>
      <c r="K144" s="267">
        <f>E144*J144</f>
        <v>0</v>
      </c>
      <c r="O144" s="259">
        <v>2</v>
      </c>
      <c r="AA144" s="232">
        <v>7</v>
      </c>
      <c r="AB144" s="232">
        <v>1002</v>
      </c>
      <c r="AC144" s="232">
        <v>5</v>
      </c>
      <c r="AZ144" s="232">
        <v>2</v>
      </c>
      <c r="BA144" s="232">
        <f>IF(AZ144=1,G144,0)</f>
        <v>0</v>
      </c>
      <c r="BB144" s="232">
        <f>IF(AZ144=2,G144,0)</f>
        <v>0</v>
      </c>
      <c r="BC144" s="232">
        <f>IF(AZ144=3,G144,0)</f>
        <v>0</v>
      </c>
      <c r="BD144" s="232">
        <f>IF(AZ144=4,G144,0)</f>
        <v>0</v>
      </c>
      <c r="BE144" s="232">
        <f>IF(AZ144=5,G144,0)</f>
        <v>0</v>
      </c>
      <c r="CA144" s="259">
        <v>7</v>
      </c>
      <c r="CB144" s="259">
        <v>1002</v>
      </c>
    </row>
    <row r="145" spans="1:57" ht="12.75">
      <c r="A145" s="278"/>
      <c r="B145" s="279" t="s">
        <v>102</v>
      </c>
      <c r="C145" s="280" t="s">
        <v>290</v>
      </c>
      <c r="D145" s="281"/>
      <c r="E145" s="282"/>
      <c r="F145" s="283"/>
      <c r="G145" s="284">
        <f>SUM(G139:G144)</f>
        <v>0</v>
      </c>
      <c r="H145" s="285"/>
      <c r="I145" s="286">
        <f>SUM(I139:I144)</f>
        <v>0.055331099999999994</v>
      </c>
      <c r="J145" s="285"/>
      <c r="K145" s="286">
        <f>SUM(K139:K144)</f>
        <v>0</v>
      </c>
      <c r="O145" s="259">
        <v>4</v>
      </c>
      <c r="BA145" s="287">
        <f>SUM(BA139:BA144)</f>
        <v>0</v>
      </c>
      <c r="BB145" s="287">
        <f>SUM(BB139:BB144)</f>
        <v>0</v>
      </c>
      <c r="BC145" s="287">
        <f>SUM(BC139:BC144)</f>
        <v>0</v>
      </c>
      <c r="BD145" s="287">
        <f>SUM(BD139:BD144)</f>
        <v>0</v>
      </c>
      <c r="BE145" s="287">
        <f>SUM(BE139:BE144)</f>
        <v>0</v>
      </c>
    </row>
    <row r="146" spans="1:15" ht="12.75">
      <c r="A146" s="249" t="s">
        <v>98</v>
      </c>
      <c r="B146" s="250" t="s">
        <v>299</v>
      </c>
      <c r="C146" s="251" t="s">
        <v>300</v>
      </c>
      <c r="D146" s="252"/>
      <c r="E146" s="253"/>
      <c r="F146" s="253"/>
      <c r="G146" s="254"/>
      <c r="H146" s="255"/>
      <c r="I146" s="256"/>
      <c r="J146" s="257"/>
      <c r="K146" s="258"/>
      <c r="O146" s="259">
        <v>1</v>
      </c>
    </row>
    <row r="147" spans="1:80" ht="22.5">
      <c r="A147" s="260">
        <v>50</v>
      </c>
      <c r="B147" s="261" t="s">
        <v>302</v>
      </c>
      <c r="C147" s="262" t="s">
        <v>303</v>
      </c>
      <c r="D147" s="263" t="s">
        <v>146</v>
      </c>
      <c r="E147" s="264">
        <v>18.1548</v>
      </c>
      <c r="F147" s="264">
        <v>0</v>
      </c>
      <c r="G147" s="265">
        <f>E147*F147</f>
        <v>0</v>
      </c>
      <c r="H147" s="266">
        <v>0.00171</v>
      </c>
      <c r="I147" s="267">
        <f>E147*H147</f>
        <v>0.031044708</v>
      </c>
      <c r="J147" s="266">
        <v>0</v>
      </c>
      <c r="K147" s="267">
        <f>E147*J147</f>
        <v>0</v>
      </c>
      <c r="O147" s="259">
        <v>2</v>
      </c>
      <c r="AA147" s="232">
        <v>1</v>
      </c>
      <c r="AB147" s="232">
        <v>7</v>
      </c>
      <c r="AC147" s="232">
        <v>7</v>
      </c>
      <c r="AZ147" s="232">
        <v>2</v>
      </c>
      <c r="BA147" s="232">
        <f>IF(AZ147=1,G147,0)</f>
        <v>0</v>
      </c>
      <c r="BB147" s="232">
        <f>IF(AZ147=2,G147,0)</f>
        <v>0</v>
      </c>
      <c r="BC147" s="232">
        <f>IF(AZ147=3,G147,0)</f>
        <v>0</v>
      </c>
      <c r="BD147" s="232">
        <f>IF(AZ147=4,G147,0)</f>
        <v>0</v>
      </c>
      <c r="BE147" s="232">
        <f>IF(AZ147=5,G147,0)</f>
        <v>0</v>
      </c>
      <c r="CA147" s="259">
        <v>1</v>
      </c>
      <c r="CB147" s="259">
        <v>7</v>
      </c>
    </row>
    <row r="148" spans="1:15" ht="12.75">
      <c r="A148" s="268"/>
      <c r="B148" s="272"/>
      <c r="C148" s="422" t="s">
        <v>304</v>
      </c>
      <c r="D148" s="423"/>
      <c r="E148" s="273">
        <v>18.1548</v>
      </c>
      <c r="F148" s="274"/>
      <c r="G148" s="275"/>
      <c r="H148" s="276"/>
      <c r="I148" s="270"/>
      <c r="J148" s="277"/>
      <c r="K148" s="270"/>
      <c r="M148" s="271" t="s">
        <v>304</v>
      </c>
      <c r="O148" s="259"/>
    </row>
    <row r="149" spans="1:80" ht="12.75">
      <c r="A149" s="260">
        <v>51</v>
      </c>
      <c r="B149" s="261" t="s">
        <v>305</v>
      </c>
      <c r="C149" s="262" t="s">
        <v>306</v>
      </c>
      <c r="D149" s="263" t="s">
        <v>146</v>
      </c>
      <c r="E149" s="264">
        <v>45.726</v>
      </c>
      <c r="F149" s="264">
        <v>0</v>
      </c>
      <c r="G149" s="265">
        <f>E149*F149</f>
        <v>0</v>
      </c>
      <c r="H149" s="266">
        <v>0.00033</v>
      </c>
      <c r="I149" s="267">
        <f>E149*H149</f>
        <v>0.01508958</v>
      </c>
      <c r="J149" s="266">
        <v>0</v>
      </c>
      <c r="K149" s="267">
        <f>E149*J149</f>
        <v>0</v>
      </c>
      <c r="O149" s="259">
        <v>2</v>
      </c>
      <c r="AA149" s="232">
        <v>1</v>
      </c>
      <c r="AB149" s="232">
        <v>7</v>
      </c>
      <c r="AC149" s="232">
        <v>7</v>
      </c>
      <c r="AZ149" s="232">
        <v>2</v>
      </c>
      <c r="BA149" s="232">
        <f>IF(AZ149=1,G149,0)</f>
        <v>0</v>
      </c>
      <c r="BB149" s="232">
        <f>IF(AZ149=2,G149,0)</f>
        <v>0</v>
      </c>
      <c r="BC149" s="232">
        <f>IF(AZ149=3,G149,0)</f>
        <v>0</v>
      </c>
      <c r="BD149" s="232">
        <f>IF(AZ149=4,G149,0)</f>
        <v>0</v>
      </c>
      <c r="BE149" s="232">
        <f>IF(AZ149=5,G149,0)</f>
        <v>0</v>
      </c>
      <c r="CA149" s="259">
        <v>1</v>
      </c>
      <c r="CB149" s="259">
        <v>7</v>
      </c>
    </row>
    <row r="150" spans="1:15" ht="12.75">
      <c r="A150" s="268"/>
      <c r="B150" s="272"/>
      <c r="C150" s="422" t="s">
        <v>271</v>
      </c>
      <c r="D150" s="423"/>
      <c r="E150" s="273">
        <v>18.1548</v>
      </c>
      <c r="F150" s="274"/>
      <c r="G150" s="275"/>
      <c r="H150" s="276"/>
      <c r="I150" s="270"/>
      <c r="J150" s="277"/>
      <c r="K150" s="270"/>
      <c r="M150" s="271" t="s">
        <v>271</v>
      </c>
      <c r="O150" s="259"/>
    </row>
    <row r="151" spans="1:15" ht="12.75">
      <c r="A151" s="268"/>
      <c r="B151" s="272"/>
      <c r="C151" s="422" t="s">
        <v>272</v>
      </c>
      <c r="D151" s="423"/>
      <c r="E151" s="273">
        <v>13.86</v>
      </c>
      <c r="F151" s="274"/>
      <c r="G151" s="275"/>
      <c r="H151" s="276"/>
      <c r="I151" s="270"/>
      <c r="J151" s="277"/>
      <c r="K151" s="270"/>
      <c r="M151" s="271" t="s">
        <v>272</v>
      </c>
      <c r="O151" s="259"/>
    </row>
    <row r="152" spans="1:15" ht="12.75">
      <c r="A152" s="268"/>
      <c r="B152" s="272"/>
      <c r="C152" s="422" t="s">
        <v>273</v>
      </c>
      <c r="D152" s="423"/>
      <c r="E152" s="273">
        <v>12.1905</v>
      </c>
      <c r="F152" s="274"/>
      <c r="G152" s="275"/>
      <c r="H152" s="276"/>
      <c r="I152" s="270"/>
      <c r="J152" s="277"/>
      <c r="K152" s="270"/>
      <c r="M152" s="271" t="s">
        <v>273</v>
      </c>
      <c r="O152" s="259"/>
    </row>
    <row r="153" spans="1:15" ht="12.75">
      <c r="A153" s="268"/>
      <c r="B153" s="272"/>
      <c r="C153" s="422" t="s">
        <v>307</v>
      </c>
      <c r="D153" s="423"/>
      <c r="E153" s="273">
        <v>1.5207</v>
      </c>
      <c r="F153" s="274"/>
      <c r="G153" s="275"/>
      <c r="H153" s="276"/>
      <c r="I153" s="270"/>
      <c r="J153" s="277"/>
      <c r="K153" s="270"/>
      <c r="M153" s="271" t="s">
        <v>307</v>
      </c>
      <c r="O153" s="259"/>
    </row>
    <row r="154" spans="1:80" ht="12.75">
      <c r="A154" s="260">
        <v>52</v>
      </c>
      <c r="B154" s="261" t="s">
        <v>308</v>
      </c>
      <c r="C154" s="262" t="s">
        <v>309</v>
      </c>
      <c r="D154" s="263" t="s">
        <v>146</v>
      </c>
      <c r="E154" s="264">
        <v>18.1548</v>
      </c>
      <c r="F154" s="264">
        <v>0</v>
      </c>
      <c r="G154" s="265">
        <f>E154*F154</f>
        <v>0</v>
      </c>
      <c r="H154" s="266">
        <v>1E-05</v>
      </c>
      <c r="I154" s="267">
        <f>E154*H154</f>
        <v>0.00018154800000000002</v>
      </c>
      <c r="J154" s="266">
        <v>0</v>
      </c>
      <c r="K154" s="267">
        <f>E154*J154</f>
        <v>0</v>
      </c>
      <c r="O154" s="259">
        <v>2</v>
      </c>
      <c r="AA154" s="232">
        <v>1</v>
      </c>
      <c r="AB154" s="232">
        <v>7</v>
      </c>
      <c r="AC154" s="232">
        <v>7</v>
      </c>
      <c r="AZ154" s="232">
        <v>2</v>
      </c>
      <c r="BA154" s="232">
        <f>IF(AZ154=1,G154,0)</f>
        <v>0</v>
      </c>
      <c r="BB154" s="232">
        <f>IF(AZ154=2,G154,0)</f>
        <v>0</v>
      </c>
      <c r="BC154" s="232">
        <f>IF(AZ154=3,G154,0)</f>
        <v>0</v>
      </c>
      <c r="BD154" s="232">
        <f>IF(AZ154=4,G154,0)</f>
        <v>0</v>
      </c>
      <c r="BE154" s="232">
        <f>IF(AZ154=5,G154,0)</f>
        <v>0</v>
      </c>
      <c r="CA154" s="259">
        <v>1</v>
      </c>
      <c r="CB154" s="259">
        <v>7</v>
      </c>
    </row>
    <row r="155" spans="1:15" ht="12.75">
      <c r="A155" s="268"/>
      <c r="B155" s="272"/>
      <c r="C155" s="422" t="s">
        <v>304</v>
      </c>
      <c r="D155" s="423"/>
      <c r="E155" s="273">
        <v>18.1548</v>
      </c>
      <c r="F155" s="274"/>
      <c r="G155" s="275"/>
      <c r="H155" s="276"/>
      <c r="I155" s="270"/>
      <c r="J155" s="277"/>
      <c r="K155" s="270"/>
      <c r="M155" s="271" t="s">
        <v>304</v>
      </c>
      <c r="O155" s="259"/>
    </row>
    <row r="156" spans="1:80" ht="12.75">
      <c r="A156" s="260">
        <v>53</v>
      </c>
      <c r="B156" s="261" t="s">
        <v>310</v>
      </c>
      <c r="C156" s="262" t="s">
        <v>311</v>
      </c>
      <c r="D156" s="263" t="s">
        <v>146</v>
      </c>
      <c r="E156" s="264">
        <v>46.6337</v>
      </c>
      <c r="F156" s="264">
        <v>0</v>
      </c>
      <c r="G156" s="265">
        <f>E156*F156</f>
        <v>0</v>
      </c>
      <c r="H156" s="266">
        <v>8E-05</v>
      </c>
      <c r="I156" s="267">
        <f>E156*H156</f>
        <v>0.003730696</v>
      </c>
      <c r="J156" s="266">
        <v>0</v>
      </c>
      <c r="K156" s="267">
        <f>E156*J156</f>
        <v>0</v>
      </c>
      <c r="O156" s="259">
        <v>2</v>
      </c>
      <c r="AA156" s="232">
        <v>1</v>
      </c>
      <c r="AB156" s="232">
        <v>0</v>
      </c>
      <c r="AC156" s="232">
        <v>0</v>
      </c>
      <c r="AZ156" s="232">
        <v>2</v>
      </c>
      <c r="BA156" s="232">
        <f>IF(AZ156=1,G156,0)</f>
        <v>0</v>
      </c>
      <c r="BB156" s="232">
        <f>IF(AZ156=2,G156,0)</f>
        <v>0</v>
      </c>
      <c r="BC156" s="232">
        <f>IF(AZ156=3,G156,0)</f>
        <v>0</v>
      </c>
      <c r="BD156" s="232">
        <f>IF(AZ156=4,G156,0)</f>
        <v>0</v>
      </c>
      <c r="BE156" s="232">
        <f>IF(AZ156=5,G156,0)</f>
        <v>0</v>
      </c>
      <c r="CA156" s="259">
        <v>1</v>
      </c>
      <c r="CB156" s="259">
        <v>0</v>
      </c>
    </row>
    <row r="157" spans="1:15" ht="12.75">
      <c r="A157" s="268"/>
      <c r="B157" s="272"/>
      <c r="C157" s="422" t="s">
        <v>312</v>
      </c>
      <c r="D157" s="423"/>
      <c r="E157" s="273">
        <v>19.0625</v>
      </c>
      <c r="F157" s="274"/>
      <c r="G157" s="275"/>
      <c r="H157" s="276"/>
      <c r="I157" s="270"/>
      <c r="J157" s="277"/>
      <c r="K157" s="270"/>
      <c r="M157" s="271" t="s">
        <v>312</v>
      </c>
      <c r="O157" s="259"/>
    </row>
    <row r="158" spans="1:15" ht="12.75">
      <c r="A158" s="268"/>
      <c r="B158" s="272"/>
      <c r="C158" s="422" t="s">
        <v>272</v>
      </c>
      <c r="D158" s="423"/>
      <c r="E158" s="273">
        <v>13.86</v>
      </c>
      <c r="F158" s="274"/>
      <c r="G158" s="275"/>
      <c r="H158" s="276"/>
      <c r="I158" s="270"/>
      <c r="J158" s="277"/>
      <c r="K158" s="270"/>
      <c r="M158" s="271" t="s">
        <v>272</v>
      </c>
      <c r="O158" s="259"/>
    </row>
    <row r="159" spans="1:15" ht="12.75">
      <c r="A159" s="268"/>
      <c r="B159" s="272"/>
      <c r="C159" s="422" t="s">
        <v>273</v>
      </c>
      <c r="D159" s="423"/>
      <c r="E159" s="273">
        <v>12.1905</v>
      </c>
      <c r="F159" s="274"/>
      <c r="G159" s="275"/>
      <c r="H159" s="276"/>
      <c r="I159" s="270"/>
      <c r="J159" s="277"/>
      <c r="K159" s="270"/>
      <c r="M159" s="271" t="s">
        <v>273</v>
      </c>
      <c r="O159" s="259"/>
    </row>
    <row r="160" spans="1:15" ht="12.75">
      <c r="A160" s="268"/>
      <c r="B160" s="272"/>
      <c r="C160" s="422" t="s">
        <v>307</v>
      </c>
      <c r="D160" s="423"/>
      <c r="E160" s="273">
        <v>1.5207</v>
      </c>
      <c r="F160" s="274"/>
      <c r="G160" s="275"/>
      <c r="H160" s="276"/>
      <c r="I160" s="270"/>
      <c r="J160" s="277"/>
      <c r="K160" s="270"/>
      <c r="M160" s="271" t="s">
        <v>307</v>
      </c>
      <c r="O160" s="259"/>
    </row>
    <row r="161" spans="1:80" ht="12.75">
      <c r="A161" s="260">
        <v>54</v>
      </c>
      <c r="B161" s="261" t="s">
        <v>313</v>
      </c>
      <c r="C161" s="262" t="s">
        <v>314</v>
      </c>
      <c r="D161" s="263" t="s">
        <v>114</v>
      </c>
      <c r="E161" s="264">
        <v>4.8787</v>
      </c>
      <c r="F161" s="264">
        <v>0</v>
      </c>
      <c r="G161" s="265">
        <f>E161*F161</f>
        <v>0</v>
      </c>
      <c r="H161" s="266">
        <v>0.015</v>
      </c>
      <c r="I161" s="267">
        <f>E161*H161</f>
        <v>0.0731805</v>
      </c>
      <c r="J161" s="266"/>
      <c r="K161" s="267">
        <f>E161*J161</f>
        <v>0</v>
      </c>
      <c r="O161" s="259">
        <v>2</v>
      </c>
      <c r="AA161" s="232">
        <v>3</v>
      </c>
      <c r="AB161" s="232">
        <v>7</v>
      </c>
      <c r="AC161" s="232">
        <v>28375975</v>
      </c>
      <c r="AZ161" s="232">
        <v>2</v>
      </c>
      <c r="BA161" s="232">
        <f>IF(AZ161=1,G161,0)</f>
        <v>0</v>
      </c>
      <c r="BB161" s="232">
        <f>IF(AZ161=2,G161,0)</f>
        <v>0</v>
      </c>
      <c r="BC161" s="232">
        <f>IF(AZ161=3,G161,0)</f>
        <v>0</v>
      </c>
      <c r="BD161" s="232">
        <f>IF(AZ161=4,G161,0)</f>
        <v>0</v>
      </c>
      <c r="BE161" s="232">
        <f>IF(AZ161=5,G161,0)</f>
        <v>0</v>
      </c>
      <c r="CA161" s="259">
        <v>3</v>
      </c>
      <c r="CB161" s="259">
        <v>7</v>
      </c>
    </row>
    <row r="162" spans="1:15" ht="12.75">
      <c r="A162" s="268"/>
      <c r="B162" s="272"/>
      <c r="C162" s="422" t="s">
        <v>315</v>
      </c>
      <c r="D162" s="423"/>
      <c r="E162" s="273">
        <v>3.4313</v>
      </c>
      <c r="F162" s="274"/>
      <c r="G162" s="275"/>
      <c r="H162" s="276"/>
      <c r="I162" s="270"/>
      <c r="J162" s="277"/>
      <c r="K162" s="270"/>
      <c r="M162" s="271" t="s">
        <v>315</v>
      </c>
      <c r="O162" s="259"/>
    </row>
    <row r="163" spans="1:15" ht="12.75">
      <c r="A163" s="268"/>
      <c r="B163" s="272"/>
      <c r="C163" s="422" t="s">
        <v>316</v>
      </c>
      <c r="D163" s="423"/>
      <c r="E163" s="273">
        <v>0.7277</v>
      </c>
      <c r="F163" s="274"/>
      <c r="G163" s="275"/>
      <c r="H163" s="276"/>
      <c r="I163" s="270"/>
      <c r="J163" s="277"/>
      <c r="K163" s="270"/>
      <c r="M163" s="271" t="s">
        <v>316</v>
      </c>
      <c r="O163" s="259"/>
    </row>
    <row r="164" spans="1:15" ht="12.75">
      <c r="A164" s="268"/>
      <c r="B164" s="272"/>
      <c r="C164" s="422" t="s">
        <v>317</v>
      </c>
      <c r="D164" s="423"/>
      <c r="E164" s="273">
        <v>0.64</v>
      </c>
      <c r="F164" s="274"/>
      <c r="G164" s="275"/>
      <c r="H164" s="276"/>
      <c r="I164" s="270"/>
      <c r="J164" s="277"/>
      <c r="K164" s="270"/>
      <c r="M164" s="271" t="s">
        <v>317</v>
      </c>
      <c r="O164" s="259"/>
    </row>
    <row r="165" spans="1:15" ht="12.75">
      <c r="A165" s="268"/>
      <c r="B165" s="272"/>
      <c r="C165" s="422" t="s">
        <v>318</v>
      </c>
      <c r="D165" s="423"/>
      <c r="E165" s="273">
        <v>0.0798</v>
      </c>
      <c r="F165" s="274"/>
      <c r="G165" s="275"/>
      <c r="H165" s="276"/>
      <c r="I165" s="270"/>
      <c r="J165" s="277"/>
      <c r="K165" s="270"/>
      <c r="M165" s="271" t="s">
        <v>318</v>
      </c>
      <c r="O165" s="259"/>
    </row>
    <row r="166" spans="1:80" ht="12.75">
      <c r="A166" s="260">
        <v>55</v>
      </c>
      <c r="B166" s="261" t="s">
        <v>319</v>
      </c>
      <c r="C166" s="262" t="s">
        <v>320</v>
      </c>
      <c r="D166" s="263" t="s">
        <v>12</v>
      </c>
      <c r="E166" s="264">
        <v>0</v>
      </c>
      <c r="F166" s="264">
        <v>0</v>
      </c>
      <c r="G166" s="265">
        <f>E166*F166</f>
        <v>0</v>
      </c>
      <c r="H166" s="266">
        <v>0</v>
      </c>
      <c r="I166" s="267">
        <f>E166*H166</f>
        <v>0</v>
      </c>
      <c r="J166" s="266"/>
      <c r="K166" s="267">
        <f>E166*J166</f>
        <v>0</v>
      </c>
      <c r="O166" s="259">
        <v>2</v>
      </c>
      <c r="AA166" s="232">
        <v>7</v>
      </c>
      <c r="AB166" s="232">
        <v>1002</v>
      </c>
      <c r="AC166" s="232">
        <v>5</v>
      </c>
      <c r="AZ166" s="232">
        <v>2</v>
      </c>
      <c r="BA166" s="232">
        <f>IF(AZ166=1,G166,0)</f>
        <v>0</v>
      </c>
      <c r="BB166" s="232">
        <f>IF(AZ166=2,G166,0)</f>
        <v>0</v>
      </c>
      <c r="BC166" s="232">
        <f>IF(AZ166=3,G166,0)</f>
        <v>0</v>
      </c>
      <c r="BD166" s="232">
        <f>IF(AZ166=4,G166,0)</f>
        <v>0</v>
      </c>
      <c r="BE166" s="232">
        <f>IF(AZ166=5,G166,0)</f>
        <v>0</v>
      </c>
      <c r="CA166" s="259">
        <v>7</v>
      </c>
      <c r="CB166" s="259">
        <v>1002</v>
      </c>
    </row>
    <row r="167" spans="1:57" ht="12.75">
      <c r="A167" s="278"/>
      <c r="B167" s="279" t="s">
        <v>102</v>
      </c>
      <c r="C167" s="280" t="s">
        <v>301</v>
      </c>
      <c r="D167" s="281"/>
      <c r="E167" s="282"/>
      <c r="F167" s="283"/>
      <c r="G167" s="284">
        <f>SUM(G146:G166)</f>
        <v>0</v>
      </c>
      <c r="H167" s="285"/>
      <c r="I167" s="286">
        <f>SUM(I146:I166)</f>
        <v>0.12322703199999999</v>
      </c>
      <c r="J167" s="285"/>
      <c r="K167" s="286">
        <f>SUM(K146:K166)</f>
        <v>0</v>
      </c>
      <c r="O167" s="259">
        <v>4</v>
      </c>
      <c r="BA167" s="287">
        <f>SUM(BA146:BA166)</f>
        <v>0</v>
      </c>
      <c r="BB167" s="287">
        <f>SUM(BB146:BB166)</f>
        <v>0</v>
      </c>
      <c r="BC167" s="287">
        <f>SUM(BC146:BC166)</f>
        <v>0</v>
      </c>
      <c r="BD167" s="287">
        <f>SUM(BD146:BD166)</f>
        <v>0</v>
      </c>
      <c r="BE167" s="287">
        <f>SUM(BE146:BE166)</f>
        <v>0</v>
      </c>
    </row>
    <row r="168" spans="1:15" ht="12.75">
      <c r="A168" s="249" t="s">
        <v>98</v>
      </c>
      <c r="B168" s="250" t="s">
        <v>321</v>
      </c>
      <c r="C168" s="251" t="s">
        <v>322</v>
      </c>
      <c r="D168" s="252"/>
      <c r="E168" s="253"/>
      <c r="F168" s="253"/>
      <c r="G168" s="254"/>
      <c r="H168" s="255"/>
      <c r="I168" s="256"/>
      <c r="J168" s="257"/>
      <c r="K168" s="258"/>
      <c r="O168" s="259">
        <v>1</v>
      </c>
    </row>
    <row r="169" spans="1:80" ht="12.75">
      <c r="A169" s="260">
        <v>56</v>
      </c>
      <c r="B169" s="261" t="s">
        <v>324</v>
      </c>
      <c r="C169" s="262" t="s">
        <v>325</v>
      </c>
      <c r="D169" s="263" t="s">
        <v>326</v>
      </c>
      <c r="E169" s="264">
        <v>1</v>
      </c>
      <c r="F169" s="264">
        <f>'Topení schodiště'!E29</f>
        <v>0</v>
      </c>
      <c r="G169" s="265">
        <f>E169*F169</f>
        <v>0</v>
      </c>
      <c r="H169" s="266">
        <v>0</v>
      </c>
      <c r="I169" s="267">
        <f>E169*H169</f>
        <v>0</v>
      </c>
      <c r="J169" s="266">
        <v>0</v>
      </c>
      <c r="K169" s="267">
        <f>E169*J169</f>
        <v>0</v>
      </c>
      <c r="O169" s="259">
        <v>2</v>
      </c>
      <c r="AA169" s="232">
        <v>1</v>
      </c>
      <c r="AB169" s="232">
        <v>7</v>
      </c>
      <c r="AC169" s="232">
        <v>7</v>
      </c>
      <c r="AZ169" s="232">
        <v>2</v>
      </c>
      <c r="BA169" s="232">
        <f>IF(AZ169=1,G169,0)</f>
        <v>0</v>
      </c>
      <c r="BB169" s="232">
        <f>IF(AZ169=2,G169,0)</f>
        <v>0</v>
      </c>
      <c r="BC169" s="232">
        <f>IF(AZ169=3,G169,0)</f>
        <v>0</v>
      </c>
      <c r="BD169" s="232">
        <f>IF(AZ169=4,G169,0)</f>
        <v>0</v>
      </c>
      <c r="BE169" s="232">
        <f>IF(AZ169=5,G169,0)</f>
        <v>0</v>
      </c>
      <c r="CA169" s="259">
        <v>1</v>
      </c>
      <c r="CB169" s="259">
        <v>7</v>
      </c>
    </row>
    <row r="170" spans="1:57" ht="12.75">
      <c r="A170" s="278"/>
      <c r="B170" s="279" t="s">
        <v>102</v>
      </c>
      <c r="C170" s="280" t="s">
        <v>323</v>
      </c>
      <c r="D170" s="281"/>
      <c r="E170" s="282"/>
      <c r="F170" s="283"/>
      <c r="G170" s="284">
        <f>SUM(G168:G169)</f>
        <v>0</v>
      </c>
      <c r="H170" s="285"/>
      <c r="I170" s="286">
        <f>SUM(I168:I169)</f>
        <v>0</v>
      </c>
      <c r="J170" s="285"/>
      <c r="K170" s="286">
        <f>SUM(K168:K169)</f>
        <v>0</v>
      </c>
      <c r="O170" s="259">
        <v>4</v>
      </c>
      <c r="BA170" s="287">
        <f>SUM(BA168:BA169)</f>
        <v>0</v>
      </c>
      <c r="BB170" s="287">
        <f>SUM(BB168:BB169)</f>
        <v>0</v>
      </c>
      <c r="BC170" s="287">
        <f>SUM(BC168:BC169)</f>
        <v>0</v>
      </c>
      <c r="BD170" s="287">
        <f>SUM(BD168:BD169)</f>
        <v>0</v>
      </c>
      <c r="BE170" s="287">
        <f>SUM(BE168:BE169)</f>
        <v>0</v>
      </c>
    </row>
    <row r="171" spans="1:15" ht="12.75">
      <c r="A171" s="249" t="s">
        <v>98</v>
      </c>
      <c r="B171" s="250" t="s">
        <v>327</v>
      </c>
      <c r="C171" s="251" t="s">
        <v>328</v>
      </c>
      <c r="D171" s="252"/>
      <c r="E171" s="253"/>
      <c r="F171" s="253"/>
      <c r="G171" s="254"/>
      <c r="H171" s="255"/>
      <c r="I171" s="256"/>
      <c r="J171" s="257"/>
      <c r="K171" s="258"/>
      <c r="O171" s="259">
        <v>1</v>
      </c>
    </row>
    <row r="172" spans="1:80" ht="12.75">
      <c r="A172" s="260">
        <v>57</v>
      </c>
      <c r="B172" s="261" t="s">
        <v>330</v>
      </c>
      <c r="C172" s="262" t="s">
        <v>331</v>
      </c>
      <c r="D172" s="263" t="s">
        <v>326</v>
      </c>
      <c r="E172" s="264">
        <v>3</v>
      </c>
      <c r="F172" s="264">
        <v>0</v>
      </c>
      <c r="G172" s="265">
        <f>E172*F172</f>
        <v>0</v>
      </c>
      <c r="H172" s="266">
        <v>5E-05</v>
      </c>
      <c r="I172" s="267">
        <f>E172*H172</f>
        <v>0.00015000000000000001</v>
      </c>
      <c r="J172" s="266">
        <v>0</v>
      </c>
      <c r="K172" s="267">
        <f>E172*J172</f>
        <v>0</v>
      </c>
      <c r="O172" s="259">
        <v>2</v>
      </c>
      <c r="AA172" s="232">
        <v>1</v>
      </c>
      <c r="AB172" s="232">
        <v>7</v>
      </c>
      <c r="AC172" s="232">
        <v>7</v>
      </c>
      <c r="AZ172" s="232">
        <v>2</v>
      </c>
      <c r="BA172" s="232">
        <f>IF(AZ172=1,G172,0)</f>
        <v>0</v>
      </c>
      <c r="BB172" s="232">
        <f>IF(AZ172=2,G172,0)</f>
        <v>0</v>
      </c>
      <c r="BC172" s="232">
        <f>IF(AZ172=3,G172,0)</f>
        <v>0</v>
      </c>
      <c r="BD172" s="232">
        <f>IF(AZ172=4,G172,0)</f>
        <v>0</v>
      </c>
      <c r="BE172" s="232">
        <f>IF(AZ172=5,G172,0)</f>
        <v>0</v>
      </c>
      <c r="CA172" s="259">
        <v>1</v>
      </c>
      <c r="CB172" s="259">
        <v>7</v>
      </c>
    </row>
    <row r="173" spans="1:15" ht="12.75">
      <c r="A173" s="268"/>
      <c r="B173" s="269"/>
      <c r="C173" s="429" t="s">
        <v>332</v>
      </c>
      <c r="D173" s="430"/>
      <c r="E173" s="430"/>
      <c r="F173" s="430"/>
      <c r="G173" s="431"/>
      <c r="I173" s="270"/>
      <c r="K173" s="270"/>
      <c r="L173" s="271" t="s">
        <v>332</v>
      </c>
      <c r="O173" s="259">
        <v>3</v>
      </c>
    </row>
    <row r="174" spans="1:15" ht="12.75">
      <c r="A174" s="268"/>
      <c r="B174" s="272"/>
      <c r="C174" s="422" t="s">
        <v>333</v>
      </c>
      <c r="D174" s="423"/>
      <c r="E174" s="273">
        <v>3</v>
      </c>
      <c r="F174" s="274"/>
      <c r="G174" s="275"/>
      <c r="H174" s="276"/>
      <c r="I174" s="270"/>
      <c r="J174" s="277"/>
      <c r="K174" s="270"/>
      <c r="M174" s="271" t="s">
        <v>333</v>
      </c>
      <c r="O174" s="259"/>
    </row>
    <row r="175" spans="1:80" ht="12.75">
      <c r="A175" s="260">
        <v>58</v>
      </c>
      <c r="B175" s="261" t="s">
        <v>334</v>
      </c>
      <c r="C175" s="262" t="s">
        <v>335</v>
      </c>
      <c r="D175" s="263" t="s">
        <v>101</v>
      </c>
      <c r="E175" s="264">
        <v>1</v>
      </c>
      <c r="F175" s="264">
        <v>0</v>
      </c>
      <c r="G175" s="265">
        <f>E175*F175</f>
        <v>0</v>
      </c>
      <c r="H175" s="266">
        <v>7E-05</v>
      </c>
      <c r="I175" s="267">
        <f>E175*H175</f>
        <v>7E-05</v>
      </c>
      <c r="J175" s="266">
        <v>0</v>
      </c>
      <c r="K175" s="267">
        <f>E175*J175</f>
        <v>0</v>
      </c>
      <c r="O175" s="259">
        <v>2</v>
      </c>
      <c r="AA175" s="232">
        <v>1</v>
      </c>
      <c r="AB175" s="232">
        <v>7</v>
      </c>
      <c r="AC175" s="232">
        <v>7</v>
      </c>
      <c r="AZ175" s="232">
        <v>2</v>
      </c>
      <c r="BA175" s="232">
        <f>IF(AZ175=1,G175,0)</f>
        <v>0</v>
      </c>
      <c r="BB175" s="232">
        <f>IF(AZ175=2,G175,0)</f>
        <v>0</v>
      </c>
      <c r="BC175" s="232">
        <f>IF(AZ175=3,G175,0)</f>
        <v>0</v>
      </c>
      <c r="BD175" s="232">
        <f>IF(AZ175=4,G175,0)</f>
        <v>0</v>
      </c>
      <c r="BE175" s="232">
        <f>IF(AZ175=5,G175,0)</f>
        <v>0</v>
      </c>
      <c r="CA175" s="259">
        <v>1</v>
      </c>
      <c r="CB175" s="259">
        <v>7</v>
      </c>
    </row>
    <row r="176" spans="1:15" ht="12.75">
      <c r="A176" s="268"/>
      <c r="B176" s="272"/>
      <c r="C176" s="422" t="s">
        <v>336</v>
      </c>
      <c r="D176" s="423"/>
      <c r="E176" s="273">
        <v>1</v>
      </c>
      <c r="F176" s="274"/>
      <c r="G176" s="275"/>
      <c r="H176" s="276"/>
      <c r="I176" s="270"/>
      <c r="J176" s="277"/>
      <c r="K176" s="270"/>
      <c r="M176" s="271" t="s">
        <v>336</v>
      </c>
      <c r="O176" s="259"/>
    </row>
    <row r="177" spans="1:80" ht="22.5">
      <c r="A177" s="260">
        <v>59</v>
      </c>
      <c r="B177" s="261" t="s">
        <v>337</v>
      </c>
      <c r="C177" s="262" t="s">
        <v>338</v>
      </c>
      <c r="D177" s="263" t="s">
        <v>179</v>
      </c>
      <c r="E177" s="264">
        <v>1</v>
      </c>
      <c r="F177" s="264">
        <v>0</v>
      </c>
      <c r="G177" s="265">
        <f>E177*F177</f>
        <v>0</v>
      </c>
      <c r="H177" s="266">
        <v>0.016</v>
      </c>
      <c r="I177" s="267">
        <f>E177*H177</f>
        <v>0.016</v>
      </c>
      <c r="J177" s="266"/>
      <c r="K177" s="267">
        <f>E177*J177</f>
        <v>0</v>
      </c>
      <c r="O177" s="259">
        <v>2</v>
      </c>
      <c r="AA177" s="232">
        <v>3</v>
      </c>
      <c r="AB177" s="232">
        <v>7</v>
      </c>
      <c r="AC177" s="232">
        <v>283504666</v>
      </c>
      <c r="AZ177" s="232">
        <v>2</v>
      </c>
      <c r="BA177" s="232">
        <f>IF(AZ177=1,G177,0)</f>
        <v>0</v>
      </c>
      <c r="BB177" s="232">
        <f>IF(AZ177=2,G177,0)</f>
        <v>0</v>
      </c>
      <c r="BC177" s="232">
        <f>IF(AZ177=3,G177,0)</f>
        <v>0</v>
      </c>
      <c r="BD177" s="232">
        <f>IF(AZ177=4,G177,0)</f>
        <v>0</v>
      </c>
      <c r="BE177" s="232">
        <f>IF(AZ177=5,G177,0)</f>
        <v>0</v>
      </c>
      <c r="CA177" s="259">
        <v>3</v>
      </c>
      <c r="CB177" s="259">
        <v>7</v>
      </c>
    </row>
    <row r="178" spans="1:15" ht="12.75">
      <c r="A178" s="268"/>
      <c r="B178" s="272"/>
      <c r="C178" s="422" t="s">
        <v>339</v>
      </c>
      <c r="D178" s="423"/>
      <c r="E178" s="273">
        <v>1</v>
      </c>
      <c r="F178" s="274"/>
      <c r="G178" s="275"/>
      <c r="H178" s="276"/>
      <c r="I178" s="270"/>
      <c r="J178" s="277"/>
      <c r="K178" s="270"/>
      <c r="M178" s="271" t="s">
        <v>339</v>
      </c>
      <c r="O178" s="259"/>
    </row>
    <row r="179" spans="1:80" ht="12.75">
      <c r="A179" s="260">
        <v>60</v>
      </c>
      <c r="B179" s="261" t="s">
        <v>340</v>
      </c>
      <c r="C179" s="262" t="s">
        <v>341</v>
      </c>
      <c r="D179" s="263" t="s">
        <v>12</v>
      </c>
      <c r="E179" s="264">
        <v>0</v>
      </c>
      <c r="F179" s="264">
        <v>0</v>
      </c>
      <c r="G179" s="265">
        <f>E179*F179</f>
        <v>0</v>
      </c>
      <c r="H179" s="266">
        <v>0</v>
      </c>
      <c r="I179" s="267">
        <f>E179*H179</f>
        <v>0</v>
      </c>
      <c r="J179" s="266"/>
      <c r="K179" s="267">
        <f>E179*J179</f>
        <v>0</v>
      </c>
      <c r="O179" s="259">
        <v>2</v>
      </c>
      <c r="AA179" s="232">
        <v>7</v>
      </c>
      <c r="AB179" s="232">
        <v>1002</v>
      </c>
      <c r="AC179" s="232">
        <v>5</v>
      </c>
      <c r="AZ179" s="232">
        <v>2</v>
      </c>
      <c r="BA179" s="232">
        <f>IF(AZ179=1,G179,0)</f>
        <v>0</v>
      </c>
      <c r="BB179" s="232">
        <f>IF(AZ179=2,G179,0)</f>
        <v>0</v>
      </c>
      <c r="BC179" s="232">
        <f>IF(AZ179=3,G179,0)</f>
        <v>0</v>
      </c>
      <c r="BD179" s="232">
        <f>IF(AZ179=4,G179,0)</f>
        <v>0</v>
      </c>
      <c r="BE179" s="232">
        <f>IF(AZ179=5,G179,0)</f>
        <v>0</v>
      </c>
      <c r="CA179" s="259">
        <v>7</v>
      </c>
      <c r="CB179" s="259">
        <v>1002</v>
      </c>
    </row>
    <row r="180" spans="1:57" ht="12.75">
      <c r="A180" s="278"/>
      <c r="B180" s="279" t="s">
        <v>102</v>
      </c>
      <c r="C180" s="280" t="s">
        <v>329</v>
      </c>
      <c r="D180" s="281"/>
      <c r="E180" s="282"/>
      <c r="F180" s="283"/>
      <c r="G180" s="284">
        <f>SUM(G171:G179)</f>
        <v>0</v>
      </c>
      <c r="H180" s="285"/>
      <c r="I180" s="286">
        <f>SUM(I171:I179)</f>
        <v>0.016220000000000002</v>
      </c>
      <c r="J180" s="285"/>
      <c r="K180" s="286">
        <f>SUM(K171:K179)</f>
        <v>0</v>
      </c>
      <c r="O180" s="259">
        <v>4</v>
      </c>
      <c r="BA180" s="287">
        <f>SUM(BA171:BA179)</f>
        <v>0</v>
      </c>
      <c r="BB180" s="287">
        <f>SUM(BB171:BB179)</f>
        <v>0</v>
      </c>
      <c r="BC180" s="287">
        <f>SUM(BC171:BC179)</f>
        <v>0</v>
      </c>
      <c r="BD180" s="287">
        <f>SUM(BD171:BD179)</f>
        <v>0</v>
      </c>
      <c r="BE180" s="287">
        <f>SUM(BE171:BE179)</f>
        <v>0</v>
      </c>
    </row>
    <row r="181" spans="1:15" ht="12.75">
      <c r="A181" s="249" t="s">
        <v>98</v>
      </c>
      <c r="B181" s="250" t="s">
        <v>342</v>
      </c>
      <c r="C181" s="251" t="s">
        <v>343</v>
      </c>
      <c r="D181" s="252"/>
      <c r="E181" s="253"/>
      <c r="F181" s="253"/>
      <c r="G181" s="254"/>
      <c r="H181" s="255"/>
      <c r="I181" s="256"/>
      <c r="J181" s="257"/>
      <c r="K181" s="258"/>
      <c r="O181" s="259">
        <v>1</v>
      </c>
    </row>
    <row r="182" spans="1:80" ht="12.75">
      <c r="A182" s="260">
        <v>61</v>
      </c>
      <c r="B182" s="261" t="s">
        <v>345</v>
      </c>
      <c r="C182" s="262" t="s">
        <v>346</v>
      </c>
      <c r="D182" s="263" t="s">
        <v>179</v>
      </c>
      <c r="E182" s="264">
        <v>6</v>
      </c>
      <c r="F182" s="264">
        <v>0</v>
      </c>
      <c r="G182" s="265">
        <f>E182*F182</f>
        <v>0</v>
      </c>
      <c r="H182" s="266">
        <v>0.00026</v>
      </c>
      <c r="I182" s="267">
        <f>E182*H182</f>
        <v>0.0015599999999999998</v>
      </c>
      <c r="J182" s="266">
        <v>0</v>
      </c>
      <c r="K182" s="267">
        <f>E182*J182</f>
        <v>0</v>
      </c>
      <c r="O182" s="259">
        <v>2</v>
      </c>
      <c r="AA182" s="232">
        <v>1</v>
      </c>
      <c r="AB182" s="232">
        <v>7</v>
      </c>
      <c r="AC182" s="232">
        <v>7</v>
      </c>
      <c r="AZ182" s="232">
        <v>2</v>
      </c>
      <c r="BA182" s="232">
        <f>IF(AZ182=1,G182,0)</f>
        <v>0</v>
      </c>
      <c r="BB182" s="232">
        <f>IF(AZ182=2,G182,0)</f>
        <v>0</v>
      </c>
      <c r="BC182" s="232">
        <f>IF(AZ182=3,G182,0)</f>
        <v>0</v>
      </c>
      <c r="BD182" s="232">
        <f>IF(AZ182=4,G182,0)</f>
        <v>0</v>
      </c>
      <c r="BE182" s="232">
        <f>IF(AZ182=5,G182,0)</f>
        <v>0</v>
      </c>
      <c r="CA182" s="259">
        <v>1</v>
      </c>
      <c r="CB182" s="259">
        <v>7</v>
      </c>
    </row>
    <row r="183" spans="1:15" ht="12.75">
      <c r="A183" s="268"/>
      <c r="B183" s="272"/>
      <c r="C183" s="422" t="s">
        <v>347</v>
      </c>
      <c r="D183" s="423"/>
      <c r="E183" s="273">
        <v>3</v>
      </c>
      <c r="F183" s="274"/>
      <c r="G183" s="275"/>
      <c r="H183" s="276"/>
      <c r="I183" s="270"/>
      <c r="J183" s="277"/>
      <c r="K183" s="270"/>
      <c r="M183" s="271" t="s">
        <v>347</v>
      </c>
      <c r="O183" s="259"/>
    </row>
    <row r="184" spans="1:15" ht="12.75">
      <c r="A184" s="268"/>
      <c r="B184" s="272"/>
      <c r="C184" s="422" t="s">
        <v>348</v>
      </c>
      <c r="D184" s="423"/>
      <c r="E184" s="273">
        <v>3</v>
      </c>
      <c r="F184" s="274"/>
      <c r="G184" s="275"/>
      <c r="H184" s="276"/>
      <c r="I184" s="270"/>
      <c r="J184" s="277"/>
      <c r="K184" s="270"/>
      <c r="M184" s="271" t="s">
        <v>348</v>
      </c>
      <c r="O184" s="259"/>
    </row>
    <row r="185" spans="1:80" ht="22.5">
      <c r="A185" s="260">
        <v>62</v>
      </c>
      <c r="B185" s="261" t="s">
        <v>349</v>
      </c>
      <c r="C185" s="262" t="s">
        <v>350</v>
      </c>
      <c r="D185" s="263" t="s">
        <v>179</v>
      </c>
      <c r="E185" s="264">
        <v>6</v>
      </c>
      <c r="F185" s="264">
        <v>0</v>
      </c>
      <c r="G185" s="265">
        <f>E185*F185</f>
        <v>0</v>
      </c>
      <c r="H185" s="266">
        <v>0.0262</v>
      </c>
      <c r="I185" s="267">
        <f>E185*H185</f>
        <v>0.1572</v>
      </c>
      <c r="J185" s="266"/>
      <c r="K185" s="267">
        <f>E185*J185</f>
        <v>0</v>
      </c>
      <c r="O185" s="259">
        <v>2</v>
      </c>
      <c r="AA185" s="232">
        <v>3</v>
      </c>
      <c r="AB185" s="232">
        <v>7</v>
      </c>
      <c r="AC185" s="232">
        <v>61143042</v>
      </c>
      <c r="AZ185" s="232">
        <v>2</v>
      </c>
      <c r="BA185" s="232">
        <f>IF(AZ185=1,G185,0)</f>
        <v>0</v>
      </c>
      <c r="BB185" s="232">
        <f>IF(AZ185=2,G185,0)</f>
        <v>0</v>
      </c>
      <c r="BC185" s="232">
        <f>IF(AZ185=3,G185,0)</f>
        <v>0</v>
      </c>
      <c r="BD185" s="232">
        <f>IF(AZ185=4,G185,0)</f>
        <v>0</v>
      </c>
      <c r="BE185" s="232">
        <f>IF(AZ185=5,G185,0)</f>
        <v>0</v>
      </c>
      <c r="CA185" s="259">
        <v>3</v>
      </c>
      <c r="CB185" s="259">
        <v>7</v>
      </c>
    </row>
    <row r="186" spans="1:15" ht="12.75">
      <c r="A186" s="268"/>
      <c r="B186" s="272"/>
      <c r="C186" s="422" t="s">
        <v>351</v>
      </c>
      <c r="D186" s="423"/>
      <c r="E186" s="273">
        <v>3</v>
      </c>
      <c r="F186" s="274"/>
      <c r="G186" s="275"/>
      <c r="H186" s="276"/>
      <c r="I186" s="270"/>
      <c r="J186" s="277"/>
      <c r="K186" s="270"/>
      <c r="M186" s="271" t="s">
        <v>351</v>
      </c>
      <c r="O186" s="259"/>
    </row>
    <row r="187" spans="1:15" ht="12.75">
      <c r="A187" s="268"/>
      <c r="B187" s="272"/>
      <c r="C187" s="422" t="s">
        <v>352</v>
      </c>
      <c r="D187" s="423"/>
      <c r="E187" s="273">
        <v>3</v>
      </c>
      <c r="F187" s="274"/>
      <c r="G187" s="275"/>
      <c r="H187" s="276"/>
      <c r="I187" s="270"/>
      <c r="J187" s="277"/>
      <c r="K187" s="270"/>
      <c r="M187" s="271" t="s">
        <v>352</v>
      </c>
      <c r="O187" s="259"/>
    </row>
    <row r="188" spans="1:57" ht="12.75">
      <c r="A188" s="278"/>
      <c r="B188" s="279" t="s">
        <v>102</v>
      </c>
      <c r="C188" s="280" t="s">
        <v>344</v>
      </c>
      <c r="D188" s="281"/>
      <c r="E188" s="282"/>
      <c r="F188" s="283"/>
      <c r="G188" s="284">
        <f>SUM(G181:G187)</f>
        <v>0</v>
      </c>
      <c r="H188" s="285"/>
      <c r="I188" s="286">
        <f>SUM(I181:I187)</f>
        <v>0.15876</v>
      </c>
      <c r="J188" s="285"/>
      <c r="K188" s="286">
        <f>SUM(K181:K187)</f>
        <v>0</v>
      </c>
      <c r="O188" s="259">
        <v>4</v>
      </c>
      <c r="BA188" s="287">
        <f>SUM(BA181:BA187)</f>
        <v>0</v>
      </c>
      <c r="BB188" s="287">
        <f>SUM(BB181:BB187)</f>
        <v>0</v>
      </c>
      <c r="BC188" s="287">
        <f>SUM(BC181:BC187)</f>
        <v>0</v>
      </c>
      <c r="BD188" s="287">
        <f>SUM(BD181:BD187)</f>
        <v>0</v>
      </c>
      <c r="BE188" s="287">
        <f>SUM(BE181:BE187)</f>
        <v>0</v>
      </c>
    </row>
    <row r="189" spans="1:15" ht="12.75">
      <c r="A189" s="249" t="s">
        <v>98</v>
      </c>
      <c r="B189" s="250" t="s">
        <v>353</v>
      </c>
      <c r="C189" s="251" t="s">
        <v>354</v>
      </c>
      <c r="D189" s="252"/>
      <c r="E189" s="253"/>
      <c r="F189" s="253"/>
      <c r="G189" s="254"/>
      <c r="H189" s="255"/>
      <c r="I189" s="256"/>
      <c r="J189" s="257"/>
      <c r="K189" s="258"/>
      <c r="O189" s="259">
        <v>1</v>
      </c>
    </row>
    <row r="190" spans="1:80" ht="12.75">
      <c r="A190" s="260">
        <v>63</v>
      </c>
      <c r="B190" s="261" t="s">
        <v>356</v>
      </c>
      <c r="C190" s="262" t="s">
        <v>357</v>
      </c>
      <c r="D190" s="263" t="s">
        <v>189</v>
      </c>
      <c r="E190" s="264">
        <v>29.52</v>
      </c>
      <c r="F190" s="264">
        <v>0</v>
      </c>
      <c r="G190" s="265">
        <f>E190*F190</f>
        <v>0</v>
      </c>
      <c r="H190" s="266">
        <v>0.00041</v>
      </c>
      <c r="I190" s="267">
        <f>E190*H190</f>
        <v>0.0121032</v>
      </c>
      <c r="J190" s="266">
        <v>0</v>
      </c>
      <c r="K190" s="267">
        <f>E190*J190</f>
        <v>0</v>
      </c>
      <c r="O190" s="259">
        <v>2</v>
      </c>
      <c r="AA190" s="232">
        <v>1</v>
      </c>
      <c r="AB190" s="232">
        <v>7</v>
      </c>
      <c r="AC190" s="232">
        <v>7</v>
      </c>
      <c r="AZ190" s="232">
        <v>2</v>
      </c>
      <c r="BA190" s="232">
        <f>IF(AZ190=1,G190,0)</f>
        <v>0</v>
      </c>
      <c r="BB190" s="232">
        <f>IF(AZ190=2,G190,0)</f>
        <v>0</v>
      </c>
      <c r="BC190" s="232">
        <f>IF(AZ190=3,G190,0)</f>
        <v>0</v>
      </c>
      <c r="BD190" s="232">
        <f>IF(AZ190=4,G190,0)</f>
        <v>0</v>
      </c>
      <c r="BE190" s="232">
        <f>IF(AZ190=5,G190,0)</f>
        <v>0</v>
      </c>
      <c r="CA190" s="259">
        <v>1</v>
      </c>
      <c r="CB190" s="259">
        <v>7</v>
      </c>
    </row>
    <row r="191" spans="1:15" ht="12.75">
      <c r="A191" s="268"/>
      <c r="B191" s="272"/>
      <c r="C191" s="422" t="s">
        <v>227</v>
      </c>
      <c r="D191" s="423"/>
      <c r="E191" s="273">
        <v>29.52</v>
      </c>
      <c r="F191" s="274"/>
      <c r="G191" s="275"/>
      <c r="H191" s="276"/>
      <c r="I191" s="270"/>
      <c r="J191" s="277"/>
      <c r="K191" s="270"/>
      <c r="M191" s="271" t="s">
        <v>227</v>
      </c>
      <c r="O191" s="259"/>
    </row>
    <row r="192" spans="1:80" ht="22.5">
      <c r="A192" s="260">
        <v>64</v>
      </c>
      <c r="B192" s="261" t="s">
        <v>358</v>
      </c>
      <c r="C192" s="262" t="s">
        <v>359</v>
      </c>
      <c r="D192" s="263" t="s">
        <v>146</v>
      </c>
      <c r="E192" s="264">
        <v>18.1548</v>
      </c>
      <c r="F192" s="264">
        <v>0</v>
      </c>
      <c r="G192" s="265">
        <f>E192*F192</f>
        <v>0</v>
      </c>
      <c r="H192" s="266">
        <v>0.0038</v>
      </c>
      <c r="I192" s="267">
        <f>E192*H192</f>
        <v>0.06898824</v>
      </c>
      <c r="J192" s="266">
        <v>0</v>
      </c>
      <c r="K192" s="267">
        <f>E192*J192</f>
        <v>0</v>
      </c>
      <c r="O192" s="259">
        <v>2</v>
      </c>
      <c r="AA192" s="232">
        <v>1</v>
      </c>
      <c r="AB192" s="232">
        <v>7</v>
      </c>
      <c r="AC192" s="232">
        <v>7</v>
      </c>
      <c r="AZ192" s="232">
        <v>2</v>
      </c>
      <c r="BA192" s="232">
        <f>IF(AZ192=1,G192,0)</f>
        <v>0</v>
      </c>
      <c r="BB192" s="232">
        <f>IF(AZ192=2,G192,0)</f>
        <v>0</v>
      </c>
      <c r="BC192" s="232">
        <f>IF(AZ192=3,G192,0)</f>
        <v>0</v>
      </c>
      <c r="BD192" s="232">
        <f>IF(AZ192=4,G192,0)</f>
        <v>0</v>
      </c>
      <c r="BE192" s="232">
        <f>IF(AZ192=5,G192,0)</f>
        <v>0</v>
      </c>
      <c r="CA192" s="259">
        <v>1</v>
      </c>
      <c r="CB192" s="259">
        <v>7</v>
      </c>
    </row>
    <row r="193" spans="1:15" ht="12.75">
      <c r="A193" s="268"/>
      <c r="B193" s="269"/>
      <c r="C193" s="429"/>
      <c r="D193" s="430"/>
      <c r="E193" s="430"/>
      <c r="F193" s="430"/>
      <c r="G193" s="431"/>
      <c r="I193" s="270"/>
      <c r="K193" s="270"/>
      <c r="L193" s="271"/>
      <c r="O193" s="259">
        <v>3</v>
      </c>
    </row>
    <row r="194" spans="1:15" ht="12.75">
      <c r="A194" s="268"/>
      <c r="B194" s="272"/>
      <c r="C194" s="422" t="s">
        <v>304</v>
      </c>
      <c r="D194" s="423"/>
      <c r="E194" s="273">
        <v>18.1548</v>
      </c>
      <c r="F194" s="274"/>
      <c r="G194" s="275"/>
      <c r="H194" s="276"/>
      <c r="I194" s="270"/>
      <c r="J194" s="277"/>
      <c r="K194" s="270"/>
      <c r="M194" s="271" t="s">
        <v>304</v>
      </c>
      <c r="O194" s="259"/>
    </row>
    <row r="195" spans="1:80" ht="12.75">
      <c r="A195" s="260">
        <v>65</v>
      </c>
      <c r="B195" s="261" t="s">
        <v>360</v>
      </c>
      <c r="C195" s="262" t="s">
        <v>361</v>
      </c>
      <c r="D195" s="263" t="s">
        <v>146</v>
      </c>
      <c r="E195" s="264">
        <v>24</v>
      </c>
      <c r="F195" s="264">
        <v>0</v>
      </c>
      <c r="G195" s="265">
        <f>E195*F195</f>
        <v>0</v>
      </c>
      <c r="H195" s="266">
        <v>0.0192</v>
      </c>
      <c r="I195" s="267">
        <f>E195*H195</f>
        <v>0.4608</v>
      </c>
      <c r="J195" s="266"/>
      <c r="K195" s="267">
        <f>E195*J195</f>
        <v>0</v>
      </c>
      <c r="O195" s="259">
        <v>2</v>
      </c>
      <c r="AA195" s="232">
        <v>3</v>
      </c>
      <c r="AB195" s="232">
        <v>7</v>
      </c>
      <c r="AC195" s="232">
        <v>597642030</v>
      </c>
      <c r="AZ195" s="232">
        <v>2</v>
      </c>
      <c r="BA195" s="232">
        <f>IF(AZ195=1,G195,0)</f>
        <v>0</v>
      </c>
      <c r="BB195" s="232">
        <f>IF(AZ195=2,G195,0)</f>
        <v>0</v>
      </c>
      <c r="BC195" s="232">
        <f>IF(AZ195=3,G195,0)</f>
        <v>0</v>
      </c>
      <c r="BD195" s="232">
        <f>IF(AZ195=4,G195,0)</f>
        <v>0</v>
      </c>
      <c r="BE195" s="232">
        <f>IF(AZ195=5,G195,0)</f>
        <v>0</v>
      </c>
      <c r="CA195" s="259">
        <v>3</v>
      </c>
      <c r="CB195" s="259">
        <v>7</v>
      </c>
    </row>
    <row r="196" spans="1:15" ht="12.75">
      <c r="A196" s="268"/>
      <c r="B196" s="272"/>
      <c r="C196" s="432" t="s">
        <v>180</v>
      </c>
      <c r="D196" s="423"/>
      <c r="E196" s="298">
        <v>0</v>
      </c>
      <c r="F196" s="274"/>
      <c r="G196" s="275"/>
      <c r="H196" s="276"/>
      <c r="I196" s="270"/>
      <c r="J196" s="277"/>
      <c r="K196" s="270"/>
      <c r="M196" s="271" t="s">
        <v>180</v>
      </c>
      <c r="O196" s="259"/>
    </row>
    <row r="197" spans="1:15" ht="12.75">
      <c r="A197" s="268"/>
      <c r="B197" s="272"/>
      <c r="C197" s="432" t="s">
        <v>304</v>
      </c>
      <c r="D197" s="423"/>
      <c r="E197" s="298">
        <v>18.1548</v>
      </c>
      <c r="F197" s="274"/>
      <c r="G197" s="275"/>
      <c r="H197" s="276"/>
      <c r="I197" s="270"/>
      <c r="J197" s="277"/>
      <c r="K197" s="270"/>
      <c r="M197" s="271" t="s">
        <v>304</v>
      </c>
      <c r="O197" s="259"/>
    </row>
    <row r="198" spans="1:15" ht="12.75">
      <c r="A198" s="268"/>
      <c r="B198" s="272"/>
      <c r="C198" s="432" t="s">
        <v>362</v>
      </c>
      <c r="D198" s="423"/>
      <c r="E198" s="298">
        <v>2.952</v>
      </c>
      <c r="F198" s="274"/>
      <c r="G198" s="275"/>
      <c r="H198" s="276"/>
      <c r="I198" s="270"/>
      <c r="J198" s="277"/>
      <c r="K198" s="270"/>
      <c r="M198" s="271" t="s">
        <v>362</v>
      </c>
      <c r="O198" s="259"/>
    </row>
    <row r="199" spans="1:15" ht="12.75">
      <c r="A199" s="268"/>
      <c r="B199" s="272"/>
      <c r="C199" s="432" t="s">
        <v>182</v>
      </c>
      <c r="D199" s="423"/>
      <c r="E199" s="298">
        <v>21.1068</v>
      </c>
      <c r="F199" s="274"/>
      <c r="G199" s="275"/>
      <c r="H199" s="276"/>
      <c r="I199" s="270"/>
      <c r="J199" s="277"/>
      <c r="K199" s="270"/>
      <c r="M199" s="271" t="s">
        <v>182</v>
      </c>
      <c r="O199" s="259"/>
    </row>
    <row r="200" spans="1:15" ht="12.75">
      <c r="A200" s="268"/>
      <c r="B200" s="272"/>
      <c r="C200" s="422" t="s">
        <v>363</v>
      </c>
      <c r="D200" s="423"/>
      <c r="E200" s="273">
        <v>24</v>
      </c>
      <c r="F200" s="274"/>
      <c r="G200" s="275"/>
      <c r="H200" s="276"/>
      <c r="I200" s="270"/>
      <c r="J200" s="277"/>
      <c r="K200" s="270"/>
      <c r="M200" s="271">
        <v>24</v>
      </c>
      <c r="O200" s="259"/>
    </row>
    <row r="201" spans="1:80" ht="12.75">
      <c r="A201" s="260">
        <v>66</v>
      </c>
      <c r="B201" s="261" t="s">
        <v>364</v>
      </c>
      <c r="C201" s="262" t="s">
        <v>365</v>
      </c>
      <c r="D201" s="263" t="s">
        <v>12</v>
      </c>
      <c r="E201" s="264">
        <v>0</v>
      </c>
      <c r="F201" s="264">
        <v>0</v>
      </c>
      <c r="G201" s="265">
        <f>E201*F201</f>
        <v>0</v>
      </c>
      <c r="H201" s="266">
        <v>0</v>
      </c>
      <c r="I201" s="267">
        <f>E201*H201</f>
        <v>0</v>
      </c>
      <c r="J201" s="266"/>
      <c r="K201" s="267">
        <f>E201*J201</f>
        <v>0</v>
      </c>
      <c r="O201" s="259">
        <v>2</v>
      </c>
      <c r="AA201" s="232">
        <v>7</v>
      </c>
      <c r="AB201" s="232">
        <v>1002</v>
      </c>
      <c r="AC201" s="232">
        <v>5</v>
      </c>
      <c r="AZ201" s="232">
        <v>2</v>
      </c>
      <c r="BA201" s="232">
        <f>IF(AZ201=1,G201,0)</f>
        <v>0</v>
      </c>
      <c r="BB201" s="232">
        <f>IF(AZ201=2,G201,0)</f>
        <v>0</v>
      </c>
      <c r="BC201" s="232">
        <f>IF(AZ201=3,G201,0)</f>
        <v>0</v>
      </c>
      <c r="BD201" s="232">
        <f>IF(AZ201=4,G201,0)</f>
        <v>0</v>
      </c>
      <c r="BE201" s="232">
        <f>IF(AZ201=5,G201,0)</f>
        <v>0</v>
      </c>
      <c r="CA201" s="259">
        <v>7</v>
      </c>
      <c r="CB201" s="259">
        <v>1002</v>
      </c>
    </row>
    <row r="202" spans="1:57" ht="12.75">
      <c r="A202" s="278"/>
      <c r="B202" s="279" t="s">
        <v>102</v>
      </c>
      <c r="C202" s="280" t="s">
        <v>355</v>
      </c>
      <c r="D202" s="281"/>
      <c r="E202" s="282"/>
      <c r="F202" s="283"/>
      <c r="G202" s="284">
        <f>SUM(G189:G201)</f>
        <v>0</v>
      </c>
      <c r="H202" s="285"/>
      <c r="I202" s="286">
        <f>SUM(I189:I201)</f>
        <v>0.54189144</v>
      </c>
      <c r="J202" s="285"/>
      <c r="K202" s="286">
        <f>SUM(K189:K201)</f>
        <v>0</v>
      </c>
      <c r="O202" s="259">
        <v>4</v>
      </c>
      <c r="BA202" s="287">
        <f>SUM(BA189:BA201)</f>
        <v>0</v>
      </c>
      <c r="BB202" s="287">
        <f>SUM(BB189:BB201)</f>
        <v>0</v>
      </c>
      <c r="BC202" s="287">
        <f>SUM(BC189:BC201)</f>
        <v>0</v>
      </c>
      <c r="BD202" s="287">
        <f>SUM(BD189:BD201)</f>
        <v>0</v>
      </c>
      <c r="BE202" s="287">
        <f>SUM(BE189:BE201)</f>
        <v>0</v>
      </c>
    </row>
    <row r="203" spans="1:15" ht="12.75">
      <c r="A203" s="249" t="s">
        <v>98</v>
      </c>
      <c r="B203" s="250" t="s">
        <v>366</v>
      </c>
      <c r="C203" s="251" t="s">
        <v>367</v>
      </c>
      <c r="D203" s="252"/>
      <c r="E203" s="253"/>
      <c r="F203" s="253"/>
      <c r="G203" s="254"/>
      <c r="H203" s="255"/>
      <c r="I203" s="256"/>
      <c r="J203" s="257"/>
      <c r="K203" s="258"/>
      <c r="O203" s="259">
        <v>1</v>
      </c>
    </row>
    <row r="204" spans="1:80" ht="12.75">
      <c r="A204" s="260">
        <v>67</v>
      </c>
      <c r="B204" s="261" t="s">
        <v>369</v>
      </c>
      <c r="C204" s="262" t="s">
        <v>370</v>
      </c>
      <c r="D204" s="263" t="s">
        <v>371</v>
      </c>
      <c r="E204" s="264">
        <v>1</v>
      </c>
      <c r="F204" s="264">
        <v>0</v>
      </c>
      <c r="G204" s="265">
        <f aca="true" t="shared" si="0" ref="G204:G211">E204*F204</f>
        <v>0</v>
      </c>
      <c r="H204" s="266">
        <v>0</v>
      </c>
      <c r="I204" s="267">
        <f aca="true" t="shared" si="1" ref="I204:I211">E204*H204</f>
        <v>0</v>
      </c>
      <c r="J204" s="266">
        <v>0</v>
      </c>
      <c r="K204" s="267">
        <f aca="true" t="shared" si="2" ref="K204:K211">E204*J204</f>
        <v>0</v>
      </c>
      <c r="O204" s="259">
        <v>2</v>
      </c>
      <c r="AA204" s="232">
        <v>1</v>
      </c>
      <c r="AB204" s="232">
        <v>9</v>
      </c>
      <c r="AC204" s="232">
        <v>9</v>
      </c>
      <c r="AZ204" s="232">
        <v>4</v>
      </c>
      <c r="BA204" s="232">
        <f aca="true" t="shared" si="3" ref="BA204:BA211">IF(AZ204=1,G204,0)</f>
        <v>0</v>
      </c>
      <c r="BB204" s="232">
        <f aca="true" t="shared" si="4" ref="BB204:BB211">IF(AZ204=2,G204,0)</f>
        <v>0</v>
      </c>
      <c r="BC204" s="232">
        <f aca="true" t="shared" si="5" ref="BC204:BC211">IF(AZ204=3,G204,0)</f>
        <v>0</v>
      </c>
      <c r="BD204" s="232">
        <f aca="true" t="shared" si="6" ref="BD204:BD211">IF(AZ204=4,G204,0)</f>
        <v>0</v>
      </c>
      <c r="BE204" s="232">
        <f aca="true" t="shared" si="7" ref="BE204:BE211">IF(AZ204=5,G204,0)</f>
        <v>0</v>
      </c>
      <c r="CA204" s="259">
        <v>1</v>
      </c>
      <c r="CB204" s="259">
        <v>9</v>
      </c>
    </row>
    <row r="205" spans="1:80" ht="12.75">
      <c r="A205" s="260">
        <v>68</v>
      </c>
      <c r="B205" s="261" t="s">
        <v>372</v>
      </c>
      <c r="C205" s="262" t="s">
        <v>373</v>
      </c>
      <c r="D205" s="263" t="s">
        <v>371</v>
      </c>
      <c r="E205" s="264">
        <v>1</v>
      </c>
      <c r="F205" s="264">
        <v>0</v>
      </c>
      <c r="G205" s="265">
        <f t="shared" si="0"/>
        <v>0</v>
      </c>
      <c r="H205" s="266">
        <v>0</v>
      </c>
      <c r="I205" s="267">
        <f t="shared" si="1"/>
        <v>0</v>
      </c>
      <c r="J205" s="266">
        <v>0</v>
      </c>
      <c r="K205" s="267">
        <f t="shared" si="2"/>
        <v>0</v>
      </c>
      <c r="O205" s="259">
        <v>2</v>
      </c>
      <c r="AA205" s="232">
        <v>1</v>
      </c>
      <c r="AB205" s="232">
        <v>9</v>
      </c>
      <c r="AC205" s="232">
        <v>9</v>
      </c>
      <c r="AZ205" s="232">
        <v>4</v>
      </c>
      <c r="BA205" s="232">
        <f t="shared" si="3"/>
        <v>0</v>
      </c>
      <c r="BB205" s="232">
        <f t="shared" si="4"/>
        <v>0</v>
      </c>
      <c r="BC205" s="232">
        <f t="shared" si="5"/>
        <v>0</v>
      </c>
      <c r="BD205" s="232">
        <f t="shared" si="6"/>
        <v>0</v>
      </c>
      <c r="BE205" s="232">
        <f t="shared" si="7"/>
        <v>0</v>
      </c>
      <c r="CA205" s="259">
        <v>1</v>
      </c>
      <c r="CB205" s="259">
        <v>9</v>
      </c>
    </row>
    <row r="206" spans="1:80" ht="12.75">
      <c r="A206" s="260">
        <v>69</v>
      </c>
      <c r="B206" s="261" t="s">
        <v>374</v>
      </c>
      <c r="C206" s="262" t="s">
        <v>375</v>
      </c>
      <c r="D206" s="263" t="s">
        <v>371</v>
      </c>
      <c r="E206" s="264">
        <v>1</v>
      </c>
      <c r="F206" s="264">
        <v>0</v>
      </c>
      <c r="G206" s="265">
        <f t="shared" si="0"/>
        <v>0</v>
      </c>
      <c r="H206" s="266">
        <v>0</v>
      </c>
      <c r="I206" s="267">
        <f t="shared" si="1"/>
        <v>0</v>
      </c>
      <c r="J206" s="266">
        <v>0</v>
      </c>
      <c r="K206" s="267">
        <f t="shared" si="2"/>
        <v>0</v>
      </c>
      <c r="O206" s="259">
        <v>2</v>
      </c>
      <c r="AA206" s="232">
        <v>1</v>
      </c>
      <c r="AB206" s="232">
        <v>9</v>
      </c>
      <c r="AC206" s="232">
        <v>9</v>
      </c>
      <c r="AZ206" s="232">
        <v>4</v>
      </c>
      <c r="BA206" s="232">
        <f t="shared" si="3"/>
        <v>0</v>
      </c>
      <c r="BB206" s="232">
        <f t="shared" si="4"/>
        <v>0</v>
      </c>
      <c r="BC206" s="232">
        <f t="shared" si="5"/>
        <v>0</v>
      </c>
      <c r="BD206" s="232">
        <f t="shared" si="6"/>
        <v>0</v>
      </c>
      <c r="BE206" s="232">
        <f t="shared" si="7"/>
        <v>0</v>
      </c>
      <c r="CA206" s="259">
        <v>1</v>
      </c>
      <c r="CB206" s="259">
        <v>9</v>
      </c>
    </row>
    <row r="207" spans="1:80" ht="12.75">
      <c r="A207" s="260">
        <v>70</v>
      </c>
      <c r="B207" s="261" t="s">
        <v>376</v>
      </c>
      <c r="C207" s="262" t="s">
        <v>377</v>
      </c>
      <c r="D207" s="263" t="s">
        <v>101</v>
      </c>
      <c r="E207" s="264">
        <v>6</v>
      </c>
      <c r="F207" s="264">
        <v>0</v>
      </c>
      <c r="G207" s="265">
        <f t="shared" si="0"/>
        <v>0</v>
      </c>
      <c r="H207" s="266">
        <v>0</v>
      </c>
      <c r="I207" s="267">
        <f t="shared" si="1"/>
        <v>0</v>
      </c>
      <c r="J207" s="266">
        <v>0</v>
      </c>
      <c r="K207" s="267">
        <f t="shared" si="2"/>
        <v>0</v>
      </c>
      <c r="O207" s="259">
        <v>2</v>
      </c>
      <c r="AA207" s="232">
        <v>1</v>
      </c>
      <c r="AB207" s="232">
        <v>9</v>
      </c>
      <c r="AC207" s="232">
        <v>9</v>
      </c>
      <c r="AZ207" s="232">
        <v>4</v>
      </c>
      <c r="BA207" s="232">
        <f t="shared" si="3"/>
        <v>0</v>
      </c>
      <c r="BB207" s="232">
        <f t="shared" si="4"/>
        <v>0</v>
      </c>
      <c r="BC207" s="232">
        <f t="shared" si="5"/>
        <v>0</v>
      </c>
      <c r="BD207" s="232">
        <f t="shared" si="6"/>
        <v>0</v>
      </c>
      <c r="BE207" s="232">
        <f t="shared" si="7"/>
        <v>0</v>
      </c>
      <c r="CA207" s="259">
        <v>1</v>
      </c>
      <c r="CB207" s="259">
        <v>9</v>
      </c>
    </row>
    <row r="208" spans="1:80" ht="12.75">
      <c r="A208" s="260">
        <v>71</v>
      </c>
      <c r="B208" s="261" t="s">
        <v>378</v>
      </c>
      <c r="C208" s="262" t="s">
        <v>379</v>
      </c>
      <c r="D208" s="263" t="s">
        <v>101</v>
      </c>
      <c r="E208" s="264">
        <v>6</v>
      </c>
      <c r="F208" s="264">
        <v>0</v>
      </c>
      <c r="G208" s="265">
        <f t="shared" si="0"/>
        <v>0</v>
      </c>
      <c r="H208" s="266">
        <v>0</v>
      </c>
      <c r="I208" s="267">
        <f t="shared" si="1"/>
        <v>0</v>
      </c>
      <c r="J208" s="266">
        <v>0</v>
      </c>
      <c r="K208" s="267">
        <f t="shared" si="2"/>
        <v>0</v>
      </c>
      <c r="O208" s="259">
        <v>2</v>
      </c>
      <c r="AA208" s="232">
        <v>1</v>
      </c>
      <c r="AB208" s="232">
        <v>9</v>
      </c>
      <c r="AC208" s="232">
        <v>9</v>
      </c>
      <c r="AZ208" s="232">
        <v>4</v>
      </c>
      <c r="BA208" s="232">
        <f t="shared" si="3"/>
        <v>0</v>
      </c>
      <c r="BB208" s="232">
        <f t="shared" si="4"/>
        <v>0</v>
      </c>
      <c r="BC208" s="232">
        <f t="shared" si="5"/>
        <v>0</v>
      </c>
      <c r="BD208" s="232">
        <f t="shared" si="6"/>
        <v>0</v>
      </c>
      <c r="BE208" s="232">
        <f t="shared" si="7"/>
        <v>0</v>
      </c>
      <c r="CA208" s="259">
        <v>1</v>
      </c>
      <c r="CB208" s="259">
        <v>9</v>
      </c>
    </row>
    <row r="209" spans="1:80" ht="12.75">
      <c r="A209" s="260">
        <v>72</v>
      </c>
      <c r="B209" s="261" t="s">
        <v>380</v>
      </c>
      <c r="C209" s="262" t="s">
        <v>381</v>
      </c>
      <c r="D209" s="263" t="s">
        <v>101</v>
      </c>
      <c r="E209" s="264">
        <v>6</v>
      </c>
      <c r="F209" s="264">
        <v>0</v>
      </c>
      <c r="G209" s="265">
        <f t="shared" si="0"/>
        <v>0</v>
      </c>
      <c r="H209" s="266">
        <v>0</v>
      </c>
      <c r="I209" s="267">
        <f t="shared" si="1"/>
        <v>0</v>
      </c>
      <c r="J209" s="266">
        <v>0</v>
      </c>
      <c r="K209" s="267">
        <f t="shared" si="2"/>
        <v>0</v>
      </c>
      <c r="O209" s="259">
        <v>2</v>
      </c>
      <c r="AA209" s="232">
        <v>1</v>
      </c>
      <c r="AB209" s="232">
        <v>9</v>
      </c>
      <c r="AC209" s="232">
        <v>9</v>
      </c>
      <c r="AZ209" s="232">
        <v>4</v>
      </c>
      <c r="BA209" s="232">
        <f t="shared" si="3"/>
        <v>0</v>
      </c>
      <c r="BB209" s="232">
        <f t="shared" si="4"/>
        <v>0</v>
      </c>
      <c r="BC209" s="232">
        <f t="shared" si="5"/>
        <v>0</v>
      </c>
      <c r="BD209" s="232">
        <f t="shared" si="6"/>
        <v>0</v>
      </c>
      <c r="BE209" s="232">
        <f t="shared" si="7"/>
        <v>0</v>
      </c>
      <c r="CA209" s="259">
        <v>1</v>
      </c>
      <c r="CB209" s="259">
        <v>9</v>
      </c>
    </row>
    <row r="210" spans="1:80" ht="12.75">
      <c r="A210" s="260">
        <v>73</v>
      </c>
      <c r="B210" s="261" t="s">
        <v>382</v>
      </c>
      <c r="C210" s="262" t="s">
        <v>383</v>
      </c>
      <c r="D210" s="263" t="s">
        <v>101</v>
      </c>
      <c r="E210" s="264">
        <v>6</v>
      </c>
      <c r="F210" s="264">
        <v>0</v>
      </c>
      <c r="G210" s="265">
        <f t="shared" si="0"/>
        <v>0</v>
      </c>
      <c r="H210" s="266">
        <v>0</v>
      </c>
      <c r="I210" s="267">
        <f t="shared" si="1"/>
        <v>0</v>
      </c>
      <c r="J210" s="266">
        <v>0</v>
      </c>
      <c r="K210" s="267">
        <f t="shared" si="2"/>
        <v>0</v>
      </c>
      <c r="O210" s="259">
        <v>2</v>
      </c>
      <c r="AA210" s="232">
        <v>1</v>
      </c>
      <c r="AB210" s="232">
        <v>9</v>
      </c>
      <c r="AC210" s="232">
        <v>9</v>
      </c>
      <c r="AZ210" s="232">
        <v>4</v>
      </c>
      <c r="BA210" s="232">
        <f t="shared" si="3"/>
        <v>0</v>
      </c>
      <c r="BB210" s="232">
        <f t="shared" si="4"/>
        <v>0</v>
      </c>
      <c r="BC210" s="232">
        <f t="shared" si="5"/>
        <v>0</v>
      </c>
      <c r="BD210" s="232">
        <f t="shared" si="6"/>
        <v>0</v>
      </c>
      <c r="BE210" s="232">
        <f t="shared" si="7"/>
        <v>0</v>
      </c>
      <c r="CA210" s="259">
        <v>1</v>
      </c>
      <c r="CB210" s="259">
        <v>9</v>
      </c>
    </row>
    <row r="211" spans="1:80" ht="22.5">
      <c r="A211" s="260">
        <v>74</v>
      </c>
      <c r="B211" s="261" t="s">
        <v>384</v>
      </c>
      <c r="C211" s="262" t="s">
        <v>385</v>
      </c>
      <c r="D211" s="263" t="s">
        <v>189</v>
      </c>
      <c r="E211" s="264">
        <v>30</v>
      </c>
      <c r="F211" s="264">
        <v>0</v>
      </c>
      <c r="G211" s="265">
        <f t="shared" si="0"/>
        <v>0</v>
      </c>
      <c r="H211" s="266">
        <v>0.00017</v>
      </c>
      <c r="I211" s="267">
        <f t="shared" si="1"/>
        <v>0.0051</v>
      </c>
      <c r="J211" s="266">
        <v>0</v>
      </c>
      <c r="K211" s="267">
        <f t="shared" si="2"/>
        <v>0</v>
      </c>
      <c r="O211" s="259">
        <v>2</v>
      </c>
      <c r="AA211" s="232">
        <v>1</v>
      </c>
      <c r="AB211" s="232">
        <v>9</v>
      </c>
      <c r="AC211" s="232">
        <v>9</v>
      </c>
      <c r="AZ211" s="232">
        <v>4</v>
      </c>
      <c r="BA211" s="232">
        <f t="shared" si="3"/>
        <v>0</v>
      </c>
      <c r="BB211" s="232">
        <f t="shared" si="4"/>
        <v>0</v>
      </c>
      <c r="BC211" s="232">
        <f t="shared" si="5"/>
        <v>0</v>
      </c>
      <c r="BD211" s="232">
        <f t="shared" si="6"/>
        <v>0</v>
      </c>
      <c r="BE211" s="232">
        <f t="shared" si="7"/>
        <v>0</v>
      </c>
      <c r="CA211" s="259">
        <v>1</v>
      </c>
      <c r="CB211" s="259">
        <v>9</v>
      </c>
    </row>
    <row r="212" spans="1:57" ht="12.75">
      <c r="A212" s="278"/>
      <c r="B212" s="279" t="s">
        <v>102</v>
      </c>
      <c r="C212" s="280" t="s">
        <v>368</v>
      </c>
      <c r="D212" s="281"/>
      <c r="E212" s="282"/>
      <c r="F212" s="283"/>
      <c r="G212" s="284">
        <f>SUM(G203:G211)</f>
        <v>0</v>
      </c>
      <c r="H212" s="285"/>
      <c r="I212" s="286">
        <f>SUM(I203:I211)</f>
        <v>0.0051</v>
      </c>
      <c r="J212" s="285"/>
      <c r="K212" s="286">
        <f>SUM(K203:K211)</f>
        <v>0</v>
      </c>
      <c r="O212" s="259">
        <v>4</v>
      </c>
      <c r="BA212" s="287">
        <f>SUM(BA203:BA211)</f>
        <v>0</v>
      </c>
      <c r="BB212" s="287">
        <f>SUM(BB203:BB211)</f>
        <v>0</v>
      </c>
      <c r="BC212" s="287">
        <f>SUM(BC203:BC211)</f>
        <v>0</v>
      </c>
      <c r="BD212" s="287">
        <f>SUM(BD203:BD211)</f>
        <v>0</v>
      </c>
      <c r="BE212" s="287">
        <f>SUM(BE203:BE211)</f>
        <v>0</v>
      </c>
    </row>
    <row r="213" spans="1:15" ht="12.75">
      <c r="A213" s="249" t="s">
        <v>98</v>
      </c>
      <c r="B213" s="250" t="s">
        <v>386</v>
      </c>
      <c r="C213" s="251" t="s">
        <v>387</v>
      </c>
      <c r="D213" s="252"/>
      <c r="E213" s="253"/>
      <c r="F213" s="253">
        <v>0</v>
      </c>
      <c r="G213" s="254"/>
      <c r="H213" s="255"/>
      <c r="I213" s="256"/>
      <c r="J213" s="257"/>
      <c r="K213" s="258"/>
      <c r="O213" s="259">
        <v>1</v>
      </c>
    </row>
    <row r="214" spans="1:80" ht="12.75">
      <c r="A214" s="260">
        <v>75</v>
      </c>
      <c r="B214" s="261" t="s">
        <v>389</v>
      </c>
      <c r="C214" s="262" t="s">
        <v>390</v>
      </c>
      <c r="D214" s="263" t="s">
        <v>133</v>
      </c>
      <c r="E214" s="264">
        <v>12.415737</v>
      </c>
      <c r="F214" s="264">
        <v>0</v>
      </c>
      <c r="G214" s="265">
        <f aca="true" t="shared" si="8" ref="G214:G219">E214*F214</f>
        <v>0</v>
      </c>
      <c r="H214" s="266">
        <v>0</v>
      </c>
      <c r="I214" s="267">
        <f aca="true" t="shared" si="9" ref="I214:I219">E214*H214</f>
        <v>0</v>
      </c>
      <c r="J214" s="266"/>
      <c r="K214" s="267">
        <f aca="true" t="shared" si="10" ref="K214:K219">E214*J214</f>
        <v>0</v>
      </c>
      <c r="O214" s="259">
        <v>2</v>
      </c>
      <c r="AA214" s="232">
        <v>8</v>
      </c>
      <c r="AB214" s="232">
        <v>0</v>
      </c>
      <c r="AC214" s="232">
        <v>3</v>
      </c>
      <c r="AZ214" s="232">
        <v>1</v>
      </c>
      <c r="BA214" s="232">
        <f aca="true" t="shared" si="11" ref="BA214:BA219">IF(AZ214=1,G214,0)</f>
        <v>0</v>
      </c>
      <c r="BB214" s="232">
        <f aca="true" t="shared" si="12" ref="BB214:BB219">IF(AZ214=2,G214,0)</f>
        <v>0</v>
      </c>
      <c r="BC214" s="232">
        <f aca="true" t="shared" si="13" ref="BC214:BC219">IF(AZ214=3,G214,0)</f>
        <v>0</v>
      </c>
      <c r="BD214" s="232">
        <f aca="true" t="shared" si="14" ref="BD214:BD219">IF(AZ214=4,G214,0)</f>
        <v>0</v>
      </c>
      <c r="BE214" s="232">
        <f aca="true" t="shared" si="15" ref="BE214:BE219">IF(AZ214=5,G214,0)</f>
        <v>0</v>
      </c>
      <c r="CA214" s="259">
        <v>8</v>
      </c>
      <c r="CB214" s="259">
        <v>0</v>
      </c>
    </row>
    <row r="215" spans="1:80" ht="12.75">
      <c r="A215" s="260">
        <v>76</v>
      </c>
      <c r="B215" s="261" t="s">
        <v>391</v>
      </c>
      <c r="C215" s="262" t="s">
        <v>392</v>
      </c>
      <c r="D215" s="263" t="s">
        <v>133</v>
      </c>
      <c r="E215" s="264">
        <v>12.415737</v>
      </c>
      <c r="F215" s="264">
        <v>0</v>
      </c>
      <c r="G215" s="265">
        <f t="shared" si="8"/>
        <v>0</v>
      </c>
      <c r="H215" s="266">
        <v>0</v>
      </c>
      <c r="I215" s="267">
        <f t="shared" si="9"/>
        <v>0</v>
      </c>
      <c r="J215" s="266"/>
      <c r="K215" s="267">
        <f t="shared" si="10"/>
        <v>0</v>
      </c>
      <c r="O215" s="259">
        <v>2</v>
      </c>
      <c r="AA215" s="232">
        <v>8</v>
      </c>
      <c r="AB215" s="232">
        <v>0</v>
      </c>
      <c r="AC215" s="232">
        <v>3</v>
      </c>
      <c r="AZ215" s="232">
        <v>1</v>
      </c>
      <c r="BA215" s="232">
        <f t="shared" si="11"/>
        <v>0</v>
      </c>
      <c r="BB215" s="232">
        <f t="shared" si="12"/>
        <v>0</v>
      </c>
      <c r="BC215" s="232">
        <f t="shared" si="13"/>
        <v>0</v>
      </c>
      <c r="BD215" s="232">
        <f t="shared" si="14"/>
        <v>0</v>
      </c>
      <c r="BE215" s="232">
        <f t="shared" si="15"/>
        <v>0</v>
      </c>
      <c r="CA215" s="259">
        <v>8</v>
      </c>
      <c r="CB215" s="259">
        <v>0</v>
      </c>
    </row>
    <row r="216" spans="1:80" ht="12.75">
      <c r="A216" s="260">
        <v>77</v>
      </c>
      <c r="B216" s="261" t="s">
        <v>393</v>
      </c>
      <c r="C216" s="262" t="s">
        <v>394</v>
      </c>
      <c r="D216" s="263" t="s">
        <v>133</v>
      </c>
      <c r="E216" s="264">
        <v>124.15737</v>
      </c>
      <c r="F216" s="264">
        <v>0</v>
      </c>
      <c r="G216" s="265">
        <f t="shared" si="8"/>
        <v>0</v>
      </c>
      <c r="H216" s="266">
        <v>0</v>
      </c>
      <c r="I216" s="267">
        <f t="shared" si="9"/>
        <v>0</v>
      </c>
      <c r="J216" s="266"/>
      <c r="K216" s="267">
        <f t="shared" si="10"/>
        <v>0</v>
      </c>
      <c r="O216" s="259">
        <v>2</v>
      </c>
      <c r="AA216" s="232">
        <v>8</v>
      </c>
      <c r="AB216" s="232">
        <v>0</v>
      </c>
      <c r="AC216" s="232">
        <v>3</v>
      </c>
      <c r="AZ216" s="232">
        <v>1</v>
      </c>
      <c r="BA216" s="232">
        <f t="shared" si="11"/>
        <v>0</v>
      </c>
      <c r="BB216" s="232">
        <f t="shared" si="12"/>
        <v>0</v>
      </c>
      <c r="BC216" s="232">
        <f t="shared" si="13"/>
        <v>0</v>
      </c>
      <c r="BD216" s="232">
        <f t="shared" si="14"/>
        <v>0</v>
      </c>
      <c r="BE216" s="232">
        <f t="shared" si="15"/>
        <v>0</v>
      </c>
      <c r="CA216" s="259">
        <v>8</v>
      </c>
      <c r="CB216" s="259">
        <v>0</v>
      </c>
    </row>
    <row r="217" spans="1:80" ht="12.75">
      <c r="A217" s="260">
        <v>78</v>
      </c>
      <c r="B217" s="261" t="s">
        <v>395</v>
      </c>
      <c r="C217" s="262" t="s">
        <v>396</v>
      </c>
      <c r="D217" s="263" t="s">
        <v>133</v>
      </c>
      <c r="E217" s="264">
        <v>12.415737</v>
      </c>
      <c r="F217" s="264">
        <v>0</v>
      </c>
      <c r="G217" s="265">
        <f t="shared" si="8"/>
        <v>0</v>
      </c>
      <c r="H217" s="266">
        <v>0</v>
      </c>
      <c r="I217" s="267">
        <f t="shared" si="9"/>
        <v>0</v>
      </c>
      <c r="J217" s="266"/>
      <c r="K217" s="267">
        <f t="shared" si="10"/>
        <v>0</v>
      </c>
      <c r="O217" s="259">
        <v>2</v>
      </c>
      <c r="AA217" s="232">
        <v>8</v>
      </c>
      <c r="AB217" s="232">
        <v>0</v>
      </c>
      <c r="AC217" s="232">
        <v>3</v>
      </c>
      <c r="AZ217" s="232">
        <v>1</v>
      </c>
      <c r="BA217" s="232">
        <f t="shared" si="11"/>
        <v>0</v>
      </c>
      <c r="BB217" s="232">
        <f t="shared" si="12"/>
        <v>0</v>
      </c>
      <c r="BC217" s="232">
        <f t="shared" si="13"/>
        <v>0</v>
      </c>
      <c r="BD217" s="232">
        <f t="shared" si="14"/>
        <v>0</v>
      </c>
      <c r="BE217" s="232">
        <f t="shared" si="15"/>
        <v>0</v>
      </c>
      <c r="CA217" s="259">
        <v>8</v>
      </c>
      <c r="CB217" s="259">
        <v>0</v>
      </c>
    </row>
    <row r="218" spans="1:80" ht="12.75">
      <c r="A218" s="260">
        <v>79</v>
      </c>
      <c r="B218" s="261" t="s">
        <v>397</v>
      </c>
      <c r="C218" s="262" t="s">
        <v>398</v>
      </c>
      <c r="D218" s="263" t="s">
        <v>133</v>
      </c>
      <c r="E218" s="264">
        <v>24.831474</v>
      </c>
      <c r="F218" s="264">
        <v>0</v>
      </c>
      <c r="G218" s="265">
        <f t="shared" si="8"/>
        <v>0</v>
      </c>
      <c r="H218" s="266">
        <v>0</v>
      </c>
      <c r="I218" s="267">
        <f t="shared" si="9"/>
        <v>0</v>
      </c>
      <c r="J218" s="266"/>
      <c r="K218" s="267">
        <f t="shared" si="10"/>
        <v>0</v>
      </c>
      <c r="O218" s="259">
        <v>2</v>
      </c>
      <c r="AA218" s="232">
        <v>8</v>
      </c>
      <c r="AB218" s="232">
        <v>0</v>
      </c>
      <c r="AC218" s="232">
        <v>3</v>
      </c>
      <c r="AZ218" s="232">
        <v>1</v>
      </c>
      <c r="BA218" s="232">
        <f t="shared" si="11"/>
        <v>0</v>
      </c>
      <c r="BB218" s="232">
        <f t="shared" si="12"/>
        <v>0</v>
      </c>
      <c r="BC218" s="232">
        <f t="shared" si="13"/>
        <v>0</v>
      </c>
      <c r="BD218" s="232">
        <f t="shared" si="14"/>
        <v>0</v>
      </c>
      <c r="BE218" s="232">
        <f t="shared" si="15"/>
        <v>0</v>
      </c>
      <c r="CA218" s="259">
        <v>8</v>
      </c>
      <c r="CB218" s="259">
        <v>0</v>
      </c>
    </row>
    <row r="219" spans="1:80" ht="12.75">
      <c r="A219" s="260">
        <v>80</v>
      </c>
      <c r="B219" s="261" t="s">
        <v>399</v>
      </c>
      <c r="C219" s="262" t="s">
        <v>400</v>
      </c>
      <c r="D219" s="263" t="s">
        <v>133</v>
      </c>
      <c r="E219" s="264">
        <v>12.415737</v>
      </c>
      <c r="F219" s="264">
        <v>0</v>
      </c>
      <c r="G219" s="265">
        <f t="shared" si="8"/>
        <v>0</v>
      </c>
      <c r="H219" s="266">
        <v>0</v>
      </c>
      <c r="I219" s="267">
        <f t="shared" si="9"/>
        <v>0</v>
      </c>
      <c r="J219" s="266"/>
      <c r="K219" s="267">
        <f t="shared" si="10"/>
        <v>0</v>
      </c>
      <c r="O219" s="259">
        <v>2</v>
      </c>
      <c r="AA219" s="232">
        <v>8</v>
      </c>
      <c r="AB219" s="232">
        <v>0</v>
      </c>
      <c r="AC219" s="232">
        <v>3</v>
      </c>
      <c r="AZ219" s="232">
        <v>1</v>
      </c>
      <c r="BA219" s="232">
        <f t="shared" si="11"/>
        <v>0</v>
      </c>
      <c r="BB219" s="232">
        <f t="shared" si="12"/>
        <v>0</v>
      </c>
      <c r="BC219" s="232">
        <f t="shared" si="13"/>
        <v>0</v>
      </c>
      <c r="BD219" s="232">
        <f t="shared" si="14"/>
        <v>0</v>
      </c>
      <c r="BE219" s="232">
        <f t="shared" si="15"/>
        <v>0</v>
      </c>
      <c r="CA219" s="259">
        <v>8</v>
      </c>
      <c r="CB219" s="259">
        <v>0</v>
      </c>
    </row>
    <row r="220" spans="1:57" ht="12.75">
      <c r="A220" s="278"/>
      <c r="B220" s="279" t="s">
        <v>102</v>
      </c>
      <c r="C220" s="280" t="s">
        <v>388</v>
      </c>
      <c r="D220" s="281"/>
      <c r="E220" s="282"/>
      <c r="F220" s="283"/>
      <c r="G220" s="284">
        <f>SUM(G213:G219)</f>
        <v>0</v>
      </c>
      <c r="H220" s="285"/>
      <c r="I220" s="286">
        <f>SUM(I213:I219)</f>
        <v>0</v>
      </c>
      <c r="J220" s="285"/>
      <c r="K220" s="286">
        <f>SUM(K213:K219)</f>
        <v>0</v>
      </c>
      <c r="O220" s="259">
        <v>4</v>
      </c>
      <c r="BA220" s="287">
        <f>SUM(BA213:BA219)</f>
        <v>0</v>
      </c>
      <c r="BB220" s="287">
        <f>SUM(BB213:BB219)</f>
        <v>0</v>
      </c>
      <c r="BC220" s="287">
        <f>SUM(BC213:BC219)</f>
        <v>0</v>
      </c>
      <c r="BD220" s="287">
        <f>SUM(BD213:BD219)</f>
        <v>0</v>
      </c>
      <c r="BE220" s="287">
        <f>SUM(BE213:BE219)</f>
        <v>0</v>
      </c>
    </row>
    <row r="221" ht="12.75">
      <c r="E221" s="232"/>
    </row>
    <row r="222" ht="12.75">
      <c r="E222" s="232"/>
    </row>
    <row r="223" ht="12.75">
      <c r="E223" s="232"/>
    </row>
    <row r="224" ht="12.75">
      <c r="E224" s="232"/>
    </row>
    <row r="225" ht="12.75">
      <c r="E225" s="232"/>
    </row>
    <row r="226" ht="12.75">
      <c r="E226" s="232"/>
    </row>
    <row r="227" ht="12.75">
      <c r="E227" s="232"/>
    </row>
    <row r="228" ht="12.75">
      <c r="E228" s="232"/>
    </row>
    <row r="229" ht="12.75">
      <c r="E229" s="232"/>
    </row>
    <row r="230" ht="12.75">
      <c r="E230" s="232"/>
    </row>
    <row r="231" ht="12.75">
      <c r="E231" s="232"/>
    </row>
    <row r="232" ht="12.75">
      <c r="E232" s="232"/>
    </row>
    <row r="233" ht="12.75">
      <c r="E233" s="232"/>
    </row>
    <row r="234" ht="12.75">
      <c r="E234" s="232"/>
    </row>
    <row r="235" ht="12.75">
      <c r="E235" s="232"/>
    </row>
    <row r="236" ht="12.75">
      <c r="E236" s="232"/>
    </row>
    <row r="237" ht="12.75">
      <c r="E237" s="232"/>
    </row>
    <row r="238" ht="12.75">
      <c r="E238" s="232"/>
    </row>
    <row r="239" ht="12.75">
      <c r="E239" s="232"/>
    </row>
    <row r="240" ht="12.75">
      <c r="E240" s="232"/>
    </row>
    <row r="241" ht="12.75">
      <c r="E241" s="232"/>
    </row>
    <row r="242" ht="12.75">
      <c r="E242" s="232"/>
    </row>
    <row r="243" ht="12.75">
      <c r="E243" s="232"/>
    </row>
    <row r="244" spans="1:7" ht="12.75">
      <c r="A244" s="277"/>
      <c r="B244" s="277"/>
      <c r="C244" s="277"/>
      <c r="D244" s="277"/>
      <c r="E244" s="277"/>
      <c r="F244" s="277"/>
      <c r="G244" s="277"/>
    </row>
    <row r="245" spans="1:7" ht="12.75">
      <c r="A245" s="277"/>
      <c r="B245" s="277"/>
      <c r="C245" s="277"/>
      <c r="D245" s="277"/>
      <c r="E245" s="277"/>
      <c r="F245" s="277"/>
      <c r="G245" s="277"/>
    </row>
    <row r="246" spans="1:7" ht="12.75">
      <c r="A246" s="277"/>
      <c r="B246" s="277"/>
      <c r="C246" s="277"/>
      <c r="D246" s="277"/>
      <c r="E246" s="277"/>
      <c r="F246" s="277"/>
      <c r="G246" s="277"/>
    </row>
    <row r="247" spans="1:7" ht="12.75">
      <c r="A247" s="277"/>
      <c r="B247" s="277"/>
      <c r="C247" s="277"/>
      <c r="D247" s="277"/>
      <c r="E247" s="277"/>
      <c r="F247" s="277"/>
      <c r="G247" s="277"/>
    </row>
    <row r="248" ht="12.75">
      <c r="E248" s="232"/>
    </row>
    <row r="249" ht="12.75">
      <c r="E249" s="232"/>
    </row>
    <row r="250" ht="12.75">
      <c r="E250" s="232"/>
    </row>
    <row r="251" ht="12.75">
      <c r="E251" s="232"/>
    </row>
    <row r="252" ht="12.75">
      <c r="E252" s="232"/>
    </row>
    <row r="253" ht="12.75">
      <c r="E253" s="232"/>
    </row>
    <row r="254" ht="12.75">
      <c r="E254" s="232"/>
    </row>
    <row r="255" ht="12.75">
      <c r="E255" s="232"/>
    </row>
    <row r="256" ht="12.75">
      <c r="E256" s="232"/>
    </row>
    <row r="257" ht="12.75">
      <c r="E257" s="232"/>
    </row>
    <row r="258" ht="12.75">
      <c r="E258" s="232"/>
    </row>
    <row r="259" ht="12.75">
      <c r="E259" s="232"/>
    </row>
    <row r="260" ht="12.75">
      <c r="E260" s="232"/>
    </row>
    <row r="261" ht="12.75">
      <c r="E261" s="232"/>
    </row>
    <row r="262" ht="12.75">
      <c r="E262" s="232"/>
    </row>
    <row r="263" ht="12.75">
      <c r="E263" s="232"/>
    </row>
    <row r="264" ht="12.75">
      <c r="E264" s="232"/>
    </row>
    <row r="265" ht="12.75">
      <c r="E265" s="232"/>
    </row>
    <row r="266" ht="12.75">
      <c r="E266" s="232"/>
    </row>
    <row r="267" ht="12.75">
      <c r="E267" s="232"/>
    </row>
    <row r="268" ht="12.75">
      <c r="E268" s="232"/>
    </row>
    <row r="269" ht="12.75">
      <c r="E269" s="232"/>
    </row>
    <row r="270" ht="12.75">
      <c r="E270" s="232"/>
    </row>
    <row r="271" ht="12.75">
      <c r="E271" s="232"/>
    </row>
    <row r="272" ht="12.75">
      <c r="E272" s="232"/>
    </row>
    <row r="273" ht="12.75">
      <c r="E273" s="232"/>
    </row>
    <row r="274" ht="12.75">
      <c r="E274" s="232"/>
    </row>
    <row r="275" ht="12.75">
      <c r="E275" s="232"/>
    </row>
    <row r="276" ht="12.75">
      <c r="E276" s="232"/>
    </row>
    <row r="277" ht="12.75">
      <c r="E277" s="232"/>
    </row>
    <row r="278" ht="12.75">
      <c r="E278" s="232"/>
    </row>
    <row r="279" spans="1:2" ht="12.75">
      <c r="A279" s="288"/>
      <c r="B279" s="288"/>
    </row>
    <row r="280" spans="1:7" ht="12.75">
      <c r="A280" s="277"/>
      <c r="B280" s="277"/>
      <c r="C280" s="289"/>
      <c r="D280" s="289"/>
      <c r="E280" s="290"/>
      <c r="F280" s="289"/>
      <c r="G280" s="291"/>
    </row>
    <row r="281" spans="1:7" ht="12.75">
      <c r="A281" s="292"/>
      <c r="B281" s="292"/>
      <c r="C281" s="277"/>
      <c r="D281" s="277"/>
      <c r="E281" s="293"/>
      <c r="F281" s="277"/>
      <c r="G281" s="277"/>
    </row>
    <row r="282" spans="1:7" ht="12.75">
      <c r="A282" s="277"/>
      <c r="B282" s="277"/>
      <c r="C282" s="277"/>
      <c r="D282" s="277"/>
      <c r="E282" s="293"/>
      <c r="F282" s="277"/>
      <c r="G282" s="277"/>
    </row>
    <row r="283" spans="1:7" ht="12.75">
      <c r="A283" s="277"/>
      <c r="B283" s="277"/>
      <c r="C283" s="277"/>
      <c r="D283" s="277"/>
      <c r="E283" s="293"/>
      <c r="F283" s="277"/>
      <c r="G283" s="277"/>
    </row>
    <row r="284" spans="1:7" ht="12.75">
      <c r="A284" s="277"/>
      <c r="B284" s="277"/>
      <c r="C284" s="277"/>
      <c r="D284" s="277"/>
      <c r="E284" s="293"/>
      <c r="F284" s="277"/>
      <c r="G284" s="277"/>
    </row>
    <row r="285" spans="1:7" ht="12.75">
      <c r="A285" s="277"/>
      <c r="B285" s="277"/>
      <c r="C285" s="277"/>
      <c r="D285" s="277"/>
      <c r="E285" s="293"/>
      <c r="F285" s="277"/>
      <c r="G285" s="277"/>
    </row>
    <row r="286" spans="1:7" ht="12.75">
      <c r="A286" s="277"/>
      <c r="B286" s="277"/>
      <c r="C286" s="277"/>
      <c r="D286" s="277"/>
      <c r="E286" s="293"/>
      <c r="F286" s="277"/>
      <c r="G286" s="277"/>
    </row>
    <row r="287" spans="1:7" ht="12.75">
      <c r="A287" s="277"/>
      <c r="B287" s="277"/>
      <c r="C287" s="277"/>
      <c r="D287" s="277"/>
      <c r="E287" s="293"/>
      <c r="F287" s="277"/>
      <c r="G287" s="277"/>
    </row>
    <row r="288" spans="1:7" ht="12.75">
      <c r="A288" s="277"/>
      <c r="B288" s="277"/>
      <c r="C288" s="277"/>
      <c r="D288" s="277"/>
      <c r="E288" s="293"/>
      <c r="F288" s="277"/>
      <c r="G288" s="277"/>
    </row>
    <row r="289" spans="1:7" ht="12.75">
      <c r="A289" s="277"/>
      <c r="B289" s="277"/>
      <c r="C289" s="277"/>
      <c r="D289" s="277"/>
      <c r="E289" s="293"/>
      <c r="F289" s="277"/>
      <c r="G289" s="277"/>
    </row>
    <row r="290" spans="1:7" ht="12.75">
      <c r="A290" s="277"/>
      <c r="B290" s="277"/>
      <c r="C290" s="277"/>
      <c r="D290" s="277"/>
      <c r="E290" s="293"/>
      <c r="F290" s="277"/>
      <c r="G290" s="277"/>
    </row>
    <row r="291" spans="1:7" ht="12.75">
      <c r="A291" s="277"/>
      <c r="B291" s="277"/>
      <c r="C291" s="277"/>
      <c r="D291" s="277"/>
      <c r="E291" s="293"/>
      <c r="F291" s="277"/>
      <c r="G291" s="277"/>
    </row>
    <row r="292" spans="1:7" ht="12.75">
      <c r="A292" s="277"/>
      <c r="B292" s="277"/>
      <c r="C292" s="277"/>
      <c r="D292" s="277"/>
      <c r="E292" s="293"/>
      <c r="F292" s="277"/>
      <c r="G292" s="277"/>
    </row>
    <row r="293" spans="1:7" ht="12.75">
      <c r="A293" s="277"/>
      <c r="B293" s="277"/>
      <c r="C293" s="277"/>
      <c r="D293" s="277"/>
      <c r="E293" s="293"/>
      <c r="F293" s="277"/>
      <c r="G293" s="277"/>
    </row>
  </sheetData>
  <sheetProtection/>
  <mergeCells count="100">
    <mergeCell ref="C197:D197"/>
    <mergeCell ref="C198:D198"/>
    <mergeCell ref="C164:D164"/>
    <mergeCell ref="C165:D165"/>
    <mergeCell ref="C199:D199"/>
    <mergeCell ref="C200:D200"/>
    <mergeCell ref="C183:D183"/>
    <mergeCell ref="C184:D184"/>
    <mergeCell ref="C186:D186"/>
    <mergeCell ref="C187:D187"/>
    <mergeCell ref="C194:D194"/>
    <mergeCell ref="C196:D196"/>
    <mergeCell ref="C153:D153"/>
    <mergeCell ref="C155:D155"/>
    <mergeCell ref="C173:G173"/>
    <mergeCell ref="C174:D174"/>
    <mergeCell ref="C176:D176"/>
    <mergeCell ref="C178:D178"/>
    <mergeCell ref="C162:D162"/>
    <mergeCell ref="C163:D163"/>
    <mergeCell ref="C157:D157"/>
    <mergeCell ref="C158:D158"/>
    <mergeCell ref="C191:D191"/>
    <mergeCell ref="C193:G193"/>
    <mergeCell ref="C141:D141"/>
    <mergeCell ref="C143:D143"/>
    <mergeCell ref="C148:D148"/>
    <mergeCell ref="C150:D150"/>
    <mergeCell ref="C159:D159"/>
    <mergeCell ref="C160:D160"/>
    <mergeCell ref="C151:D151"/>
    <mergeCell ref="C152:D152"/>
    <mergeCell ref="C125:D125"/>
    <mergeCell ref="C126:D126"/>
    <mergeCell ref="C127:D127"/>
    <mergeCell ref="C128:D128"/>
    <mergeCell ref="C130:D130"/>
    <mergeCell ref="C132:D132"/>
    <mergeCell ref="C134:D134"/>
    <mergeCell ref="C136:D136"/>
    <mergeCell ref="C105:D105"/>
    <mergeCell ref="C110:D110"/>
    <mergeCell ref="C112:D112"/>
    <mergeCell ref="C114:D114"/>
    <mergeCell ref="C116:D116"/>
    <mergeCell ref="C118:D118"/>
    <mergeCell ref="C97:D97"/>
    <mergeCell ref="C98:D98"/>
    <mergeCell ref="C99:D99"/>
    <mergeCell ref="C100:D100"/>
    <mergeCell ref="C101:D101"/>
    <mergeCell ref="C84:D84"/>
    <mergeCell ref="C86:D86"/>
    <mergeCell ref="C88:D88"/>
    <mergeCell ref="C89:D89"/>
    <mergeCell ref="C91:D91"/>
    <mergeCell ref="C64:D64"/>
    <mergeCell ref="C66:D66"/>
    <mergeCell ref="C93:D93"/>
    <mergeCell ref="C94:D94"/>
    <mergeCell ref="C96:D96"/>
    <mergeCell ref="C74:D74"/>
    <mergeCell ref="C76:D76"/>
    <mergeCell ref="C80:D80"/>
    <mergeCell ref="C44:D44"/>
    <mergeCell ref="C46:D46"/>
    <mergeCell ref="C59:D59"/>
    <mergeCell ref="C60:D60"/>
    <mergeCell ref="C61:D61"/>
    <mergeCell ref="C62:D62"/>
    <mergeCell ref="C36:D36"/>
    <mergeCell ref="C37:D37"/>
    <mergeCell ref="C68:D68"/>
    <mergeCell ref="C70:D70"/>
    <mergeCell ref="C50:D50"/>
    <mergeCell ref="C54:D54"/>
    <mergeCell ref="C55:D55"/>
    <mergeCell ref="C38:D38"/>
    <mergeCell ref="C40:D40"/>
    <mergeCell ref="C42:D42"/>
    <mergeCell ref="C21:D21"/>
    <mergeCell ref="C22:D22"/>
    <mergeCell ref="C23:D23"/>
    <mergeCell ref="C24:D24"/>
    <mergeCell ref="C26:D26"/>
    <mergeCell ref="C48:D48"/>
    <mergeCell ref="C31:D31"/>
    <mergeCell ref="C32:D32"/>
    <mergeCell ref="C33:D33"/>
    <mergeCell ref="C35:D35"/>
    <mergeCell ref="C28:D28"/>
    <mergeCell ref="C30:D30"/>
    <mergeCell ref="A1:G1"/>
    <mergeCell ref="A3:B3"/>
    <mergeCell ref="A4:B4"/>
    <mergeCell ref="E4:G4"/>
    <mergeCell ref="C9:G9"/>
    <mergeCell ref="C10:D10"/>
    <mergeCell ref="C11:D11"/>
    <mergeCell ref="C19:D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1034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409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>
        <v>0</v>
      </c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402"/>
      <c r="D8" s="402"/>
      <c r="E8" s="40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402"/>
      <c r="D9" s="402"/>
      <c r="E9" s="403"/>
      <c r="F9" s="105"/>
      <c r="G9" s="126"/>
      <c r="H9" s="127"/>
    </row>
    <row r="10" spans="1:8" ht="12.75">
      <c r="A10" s="121" t="s">
        <v>43</v>
      </c>
      <c r="B10" s="105"/>
      <c r="C10" s="402"/>
      <c r="D10" s="402"/>
      <c r="E10" s="402"/>
      <c r="F10" s="128"/>
      <c r="G10" s="129"/>
      <c r="H10" s="130"/>
    </row>
    <row r="11" spans="1:57" ht="13.5" customHeight="1">
      <c r="A11" s="121" t="s">
        <v>44</v>
      </c>
      <c r="B11" s="105"/>
      <c r="C11" s="402"/>
      <c r="D11" s="402"/>
      <c r="E11" s="40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404"/>
      <c r="D12" s="404"/>
      <c r="E12" s="40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'01  Rek-1'!E35</f>
        <v>0</v>
      </c>
      <c r="D15" s="149" t="str">
        <f>'01  Rek-1'!A40</f>
        <v>Ztížené výrobní podmínky</v>
      </c>
      <c r="E15" s="150"/>
      <c r="F15" s="151"/>
      <c r="G15" s="148">
        <f>'01  Rek-1'!I40</f>
        <v>0</v>
      </c>
    </row>
    <row r="16" spans="1:7" ht="15.75" customHeight="1">
      <c r="A16" s="146" t="s">
        <v>52</v>
      </c>
      <c r="B16" s="147" t="s">
        <v>53</v>
      </c>
      <c r="C16" s="148">
        <f>'01  Rek-1'!F35</f>
        <v>0</v>
      </c>
      <c r="D16" s="101" t="str">
        <f>'01  Rek-1'!A41</f>
        <v>Oborová přirážka</v>
      </c>
      <c r="E16" s="152"/>
      <c r="F16" s="153"/>
      <c r="G16" s="148">
        <f>'01  Rek-1'!I41</f>
        <v>0</v>
      </c>
    </row>
    <row r="17" spans="1:7" ht="15.75" customHeight="1">
      <c r="A17" s="146" t="s">
        <v>54</v>
      </c>
      <c r="B17" s="147" t="s">
        <v>55</v>
      </c>
      <c r="C17" s="148">
        <f>'01  Rek-1'!H35</f>
        <v>0</v>
      </c>
      <c r="D17" s="101" t="str">
        <f>'01  Rek-1'!A42</f>
        <v>Přesun stavebních kapacit</v>
      </c>
      <c r="E17" s="152"/>
      <c r="F17" s="153"/>
      <c r="G17" s="148">
        <f>'01  Rek-1'!I42</f>
        <v>0</v>
      </c>
    </row>
    <row r="18" spans="1:7" ht="15.75" customHeight="1">
      <c r="A18" s="154" t="s">
        <v>56</v>
      </c>
      <c r="B18" s="155" t="s">
        <v>57</v>
      </c>
      <c r="C18" s="148">
        <f>'01  Rek-1'!G35</f>
        <v>0</v>
      </c>
      <c r="D18" s="101" t="str">
        <f>'01  Rek-1'!A43</f>
        <v>Mimostaveništní doprava</v>
      </c>
      <c r="E18" s="152"/>
      <c r="F18" s="153"/>
      <c r="G18" s="148">
        <f>'01  Rek-1'!I43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'01  Rek-1'!A44</f>
        <v>Zařízení staveniště</v>
      </c>
      <c r="E19" s="152"/>
      <c r="F19" s="153"/>
      <c r="G19" s="148">
        <f>'01  Rek-1'!I44</f>
        <v>0</v>
      </c>
    </row>
    <row r="20" spans="1:7" ht="15.75" customHeight="1">
      <c r="A20" s="156"/>
      <c r="B20" s="147"/>
      <c r="C20" s="148"/>
      <c r="D20" s="101" t="str">
        <f>'01  Rek-1'!A45</f>
        <v>Výrobní a dílenská dokumentace,včetně </v>
      </c>
      <c r="E20" s="152"/>
      <c r="F20" s="153"/>
      <c r="G20" s="148">
        <f>'01  Rek-1'!I45</f>
        <v>0</v>
      </c>
    </row>
    <row r="21" spans="1:7" ht="15.75" customHeight="1">
      <c r="A21" s="156" t="s">
        <v>29</v>
      </c>
      <c r="B21" s="147"/>
      <c r="C21" s="148">
        <f>'01  Rek-1'!I35</f>
        <v>0</v>
      </c>
      <c r="D21" s="101" t="str">
        <f>'01  Rek-1'!A47</f>
        <v>Kompletační činnost (IČD)</v>
      </c>
      <c r="E21" s="152"/>
      <c r="F21" s="153"/>
      <c r="G21" s="148">
        <f>'01  Rek-1'!I47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405" t="s">
        <v>61</v>
      </c>
      <c r="B23" s="406"/>
      <c r="C23" s="158">
        <f>C22+G23</f>
        <v>0</v>
      </c>
      <c r="D23" s="159" t="s">
        <v>62</v>
      </c>
      <c r="E23" s="160"/>
      <c r="F23" s="161"/>
      <c r="G23" s="148">
        <f>'01  Rek-1'!H48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407">
        <f>C23-F32</f>
        <v>0</v>
      </c>
      <c r="G30" s="4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407">
        <f>ROUND(PRODUCT(F30,C31/100),0)</f>
        <v>0</v>
      </c>
      <c r="G31" s="4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407">
        <v>0</v>
      </c>
      <c r="G32" s="4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407">
        <f>ROUND(PRODUCT(F32,C33/100),0)</f>
        <v>0</v>
      </c>
      <c r="G33" s="4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409">
        <f>ROUND(SUM(F30:F33),0)</f>
        <v>0</v>
      </c>
      <c r="G34" s="4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11"/>
      <c r="C37" s="411"/>
      <c r="D37" s="411"/>
      <c r="E37" s="411"/>
      <c r="F37" s="411"/>
      <c r="G37" s="411"/>
      <c r="H37" s="1" t="s">
        <v>1</v>
      </c>
    </row>
    <row r="38" spans="1:8" ht="12.75" customHeight="1">
      <c r="A38" s="185"/>
      <c r="B38" s="411"/>
      <c r="C38" s="411"/>
      <c r="D38" s="411"/>
      <c r="E38" s="411"/>
      <c r="F38" s="411"/>
      <c r="G38" s="411"/>
      <c r="H38" s="1" t="s">
        <v>1</v>
      </c>
    </row>
    <row r="39" spans="1:8" ht="12.75">
      <c r="A39" s="185"/>
      <c r="B39" s="411"/>
      <c r="C39" s="411"/>
      <c r="D39" s="411"/>
      <c r="E39" s="411"/>
      <c r="F39" s="411"/>
      <c r="G39" s="411"/>
      <c r="H39" s="1" t="s">
        <v>1</v>
      </c>
    </row>
    <row r="40" spans="1:8" ht="12.75">
      <c r="A40" s="185"/>
      <c r="B40" s="411"/>
      <c r="C40" s="411"/>
      <c r="D40" s="411"/>
      <c r="E40" s="411"/>
      <c r="F40" s="411"/>
      <c r="G40" s="411"/>
      <c r="H40" s="1" t="s">
        <v>1</v>
      </c>
    </row>
    <row r="41" spans="1:8" ht="12.75">
      <c r="A41" s="185"/>
      <c r="B41" s="411"/>
      <c r="C41" s="411"/>
      <c r="D41" s="411"/>
      <c r="E41" s="411"/>
      <c r="F41" s="411"/>
      <c r="G41" s="411"/>
      <c r="H41" s="1" t="s">
        <v>1</v>
      </c>
    </row>
    <row r="42" spans="1:8" ht="12.75">
      <c r="A42" s="185"/>
      <c r="B42" s="411"/>
      <c r="C42" s="411"/>
      <c r="D42" s="411"/>
      <c r="E42" s="411"/>
      <c r="F42" s="411"/>
      <c r="G42" s="411"/>
      <c r="H42" s="1" t="s">
        <v>1</v>
      </c>
    </row>
    <row r="43" spans="1:8" ht="12.75">
      <c r="A43" s="185"/>
      <c r="B43" s="411"/>
      <c r="C43" s="411"/>
      <c r="D43" s="411"/>
      <c r="E43" s="411"/>
      <c r="F43" s="411"/>
      <c r="G43" s="411"/>
      <c r="H43" s="1" t="s">
        <v>1</v>
      </c>
    </row>
    <row r="44" spans="1:8" ht="12.75" customHeight="1">
      <c r="A44" s="185"/>
      <c r="B44" s="411"/>
      <c r="C44" s="411"/>
      <c r="D44" s="411"/>
      <c r="E44" s="411"/>
      <c r="F44" s="411"/>
      <c r="G44" s="411"/>
      <c r="H44" s="1" t="s">
        <v>1</v>
      </c>
    </row>
    <row r="45" spans="1:8" ht="12.75" customHeight="1">
      <c r="A45" s="185"/>
      <c r="B45" s="411"/>
      <c r="C45" s="411"/>
      <c r="D45" s="411"/>
      <c r="E45" s="411"/>
      <c r="F45" s="411"/>
      <c r="G45" s="411"/>
      <c r="H45" s="1" t="s">
        <v>1</v>
      </c>
    </row>
    <row r="46" spans="2:7" ht="12.75">
      <c r="B46" s="412"/>
      <c r="C46" s="412"/>
      <c r="D46" s="412"/>
      <c r="E46" s="412"/>
      <c r="F46" s="412"/>
      <c r="G46" s="412"/>
    </row>
    <row r="47" spans="2:7" ht="12.75">
      <c r="B47" s="412"/>
      <c r="C47" s="412"/>
      <c r="D47" s="412"/>
      <c r="E47" s="412"/>
      <c r="F47" s="412"/>
      <c r="G47" s="412"/>
    </row>
    <row r="48" spans="2:7" ht="12.75">
      <c r="B48" s="412"/>
      <c r="C48" s="412"/>
      <c r="D48" s="412"/>
      <c r="E48" s="412"/>
      <c r="F48" s="412"/>
      <c r="G48" s="412"/>
    </row>
    <row r="49" spans="2:7" ht="12.75">
      <c r="B49" s="412"/>
      <c r="C49" s="412"/>
      <c r="D49" s="412"/>
      <c r="E49" s="412"/>
      <c r="F49" s="412"/>
      <c r="G49" s="412"/>
    </row>
    <row r="50" spans="2:7" ht="12.75">
      <c r="B50" s="412"/>
      <c r="C50" s="412"/>
      <c r="D50" s="412"/>
      <c r="E50" s="412"/>
      <c r="F50" s="412"/>
      <c r="G50" s="412"/>
    </row>
    <row r="51" spans="2:7" ht="12.75">
      <c r="B51" s="412"/>
      <c r="C51" s="412"/>
      <c r="D51" s="412"/>
      <c r="E51" s="412"/>
      <c r="F51" s="412"/>
      <c r="G51" s="412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99"/>
  <sheetViews>
    <sheetView zoomScalePageLayoutView="0" workbookViewId="0" topLeftCell="A4">
      <selection activeCell="G52" sqref="G52:G5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13" t="s">
        <v>2</v>
      </c>
      <c r="B1" s="414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415" t="s">
        <v>76</v>
      </c>
      <c r="B2" s="416"/>
      <c r="C2" s="192" t="s">
        <v>108</v>
      </c>
      <c r="D2" s="193"/>
      <c r="E2" s="194"/>
      <c r="F2" s="193"/>
      <c r="G2" s="417" t="s">
        <v>409</v>
      </c>
      <c r="H2" s="418"/>
      <c r="I2" s="419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4" t="str">
        <f>'01  Pol-1'!B7</f>
        <v>1</v>
      </c>
      <c r="B7" s="62" t="str">
        <f>'01  Pol-1'!C7</f>
        <v>Zemní práce</v>
      </c>
      <c r="D7" s="204"/>
      <c r="E7" s="295">
        <f>'01  Pol-1'!BA47</f>
        <v>0</v>
      </c>
      <c r="F7" s="296">
        <f>'01  Pol-1'!BB47</f>
        <v>0</v>
      </c>
      <c r="G7" s="296">
        <f>'01  Pol-1'!BC47</f>
        <v>0</v>
      </c>
      <c r="H7" s="296">
        <f>'01  Pol-1'!BD47</f>
        <v>0</v>
      </c>
      <c r="I7" s="297">
        <f>'01  Pol-1'!BE47</f>
        <v>0</v>
      </c>
    </row>
    <row r="8" spans="1:9" s="127" customFormat="1" ht="12.75">
      <c r="A8" s="294" t="str">
        <f>'01  Pol-1'!B48</f>
        <v>11</v>
      </c>
      <c r="B8" s="62" t="str">
        <f>'01  Pol-1'!C48</f>
        <v>Přípravné a přidružené práce</v>
      </c>
      <c r="D8" s="204"/>
      <c r="E8" s="295">
        <f>'01  Pol-1'!G58</f>
        <v>0</v>
      </c>
      <c r="F8" s="296">
        <f>'01  Pol-1'!BB58</f>
        <v>0</v>
      </c>
      <c r="G8" s="296">
        <f>'01  Pol-1'!BC58</f>
        <v>0</v>
      </c>
      <c r="H8" s="296">
        <f>'01  Pol-1'!BD58</f>
        <v>0</v>
      </c>
      <c r="I8" s="297">
        <f>'01  Pol-1'!BE58</f>
        <v>0</v>
      </c>
    </row>
    <row r="9" spans="1:9" s="127" customFormat="1" ht="12.75">
      <c r="A9" s="294" t="str">
        <f>'01  Pol-1'!B59</f>
        <v>3</v>
      </c>
      <c r="B9" s="62" t="str">
        <f>'01  Pol-1'!C59</f>
        <v>Svislé a kompletní konstrukce</v>
      </c>
      <c r="D9" s="204"/>
      <c r="E9" s="295">
        <f>'01  Pol-1'!BA63</f>
        <v>0</v>
      </c>
      <c r="F9" s="296">
        <f>'01  Pol-1'!BB63</f>
        <v>0</v>
      </c>
      <c r="G9" s="296">
        <f>'01  Pol-1'!BC63</f>
        <v>0</v>
      </c>
      <c r="H9" s="296">
        <f>'01  Pol-1'!BD63</f>
        <v>0</v>
      </c>
      <c r="I9" s="297">
        <f>'01  Pol-1'!BE63</f>
        <v>0</v>
      </c>
    </row>
    <row r="10" spans="1:9" s="127" customFormat="1" ht="12.75">
      <c r="A10" s="294" t="str">
        <f>'01  Pol-1'!B64</f>
        <v>5</v>
      </c>
      <c r="B10" s="62" t="str">
        <f>'01  Pol-1'!C64</f>
        <v>Komunikace</v>
      </c>
      <c r="D10" s="204"/>
      <c r="E10" s="295">
        <f>'01  Pol-1'!BA93</f>
        <v>0</v>
      </c>
      <c r="F10" s="296">
        <f>'01  Pol-1'!BB93</f>
        <v>0</v>
      </c>
      <c r="G10" s="296">
        <f>'01  Pol-1'!BC93</f>
        <v>0</v>
      </c>
      <c r="H10" s="296">
        <f>'01  Pol-1'!BD93</f>
        <v>0</v>
      </c>
      <c r="I10" s="297">
        <f>'01  Pol-1'!BE93</f>
        <v>0</v>
      </c>
    </row>
    <row r="11" spans="1:9" s="127" customFormat="1" ht="12.75">
      <c r="A11" s="294" t="str">
        <f>'01  Pol-1'!B94</f>
        <v>61</v>
      </c>
      <c r="B11" s="62" t="str">
        <f>'01  Pol-1'!C94</f>
        <v>Upravy povrchů vnitřní</v>
      </c>
      <c r="D11" s="204"/>
      <c r="E11" s="295">
        <f>'01  Pol-1'!BA103</f>
        <v>0</v>
      </c>
      <c r="F11" s="296">
        <f>'01  Pol-1'!BB103</f>
        <v>0</v>
      </c>
      <c r="G11" s="296">
        <f>'01  Pol-1'!BC103</f>
        <v>0</v>
      </c>
      <c r="H11" s="296">
        <f>'01  Pol-1'!BD103</f>
        <v>0</v>
      </c>
      <c r="I11" s="297">
        <f>'01  Pol-1'!BE103</f>
        <v>0</v>
      </c>
    </row>
    <row r="12" spans="1:9" s="127" customFormat="1" ht="12.75">
      <c r="A12" s="294" t="str">
        <f>'01  Pol-1'!B104</f>
        <v>62</v>
      </c>
      <c r="B12" s="62" t="str">
        <f>'01  Pol-1'!C104</f>
        <v>Úpravy povrchů vnější</v>
      </c>
      <c r="D12" s="204"/>
      <c r="E12" s="295">
        <f>'01  Pol-1'!BA260</f>
        <v>0</v>
      </c>
      <c r="F12" s="296">
        <f>'01  Pol-1'!BB260</f>
        <v>0</v>
      </c>
      <c r="G12" s="296">
        <f>'01  Pol-1'!BC260</f>
        <v>0</v>
      </c>
      <c r="H12" s="296">
        <f>'01  Pol-1'!BD260</f>
        <v>0</v>
      </c>
      <c r="I12" s="297">
        <f>'01  Pol-1'!BE260</f>
        <v>0</v>
      </c>
    </row>
    <row r="13" spans="1:9" s="127" customFormat="1" ht="12.75">
      <c r="A13" s="294" t="str">
        <f>'01  Pol-1'!B261</f>
        <v>64</v>
      </c>
      <c r="B13" s="62" t="str">
        <f>'01  Pol-1'!C261</f>
        <v>Výplně otvorů</v>
      </c>
      <c r="D13" s="204"/>
      <c r="E13" s="295">
        <f>'01  Pol-1'!BA266</f>
        <v>0</v>
      </c>
      <c r="F13" s="296">
        <f>'01  Pol-1'!BB266</f>
        <v>0</v>
      </c>
      <c r="G13" s="296">
        <f>'01  Pol-1'!BC266</f>
        <v>0</v>
      </c>
      <c r="H13" s="296">
        <f>'01  Pol-1'!BD266</f>
        <v>0</v>
      </c>
      <c r="I13" s="297">
        <f>'01  Pol-1'!BE266</f>
        <v>0</v>
      </c>
    </row>
    <row r="14" spans="1:9" s="127" customFormat="1" ht="12.75">
      <c r="A14" s="294" t="str">
        <f>'01  Pol-1'!B267</f>
        <v>91</v>
      </c>
      <c r="B14" s="62" t="str">
        <f>'01  Pol-1'!C267</f>
        <v>Doplňující práce na komunikaci</v>
      </c>
      <c r="D14" s="204"/>
      <c r="E14" s="295">
        <f>'01  Pol-1'!BA281</f>
        <v>0</v>
      </c>
      <c r="F14" s="296">
        <f>'01  Pol-1'!BB281</f>
        <v>0</v>
      </c>
      <c r="G14" s="296">
        <f>'01  Pol-1'!BC281</f>
        <v>0</v>
      </c>
      <c r="H14" s="296">
        <f>'01  Pol-1'!BD281</f>
        <v>0</v>
      </c>
      <c r="I14" s="297">
        <f>'01  Pol-1'!BE281</f>
        <v>0</v>
      </c>
    </row>
    <row r="15" spans="1:9" s="127" customFormat="1" ht="12.75">
      <c r="A15" s="294" t="str">
        <f>'01  Pol-1'!B282</f>
        <v>93</v>
      </c>
      <c r="B15" s="62" t="str">
        <f>'01  Pol-1'!C282</f>
        <v>Dokončovací práce inženýrskách staveb</v>
      </c>
      <c r="D15" s="204"/>
      <c r="E15" s="295">
        <f>'01  Pol-1'!BA286</f>
        <v>0</v>
      </c>
      <c r="F15" s="296">
        <f>'01  Pol-1'!BB286</f>
        <v>0</v>
      </c>
      <c r="G15" s="296">
        <f>'01  Pol-1'!BC286</f>
        <v>0</v>
      </c>
      <c r="H15" s="296">
        <f>'01  Pol-1'!BD286</f>
        <v>0</v>
      </c>
      <c r="I15" s="297">
        <f>'01  Pol-1'!BE286</f>
        <v>0</v>
      </c>
    </row>
    <row r="16" spans="1:9" s="127" customFormat="1" ht="12.75">
      <c r="A16" s="294" t="str">
        <f>'01  Pol-1'!B287</f>
        <v>94</v>
      </c>
      <c r="B16" s="62" t="str">
        <f>'01  Pol-1'!C287</f>
        <v>Lešení a stavební výtahy</v>
      </c>
      <c r="D16" s="204"/>
      <c r="E16" s="295">
        <f>'01  Pol-1'!BA312</f>
        <v>0</v>
      </c>
      <c r="F16" s="296">
        <f>'01  Pol-1'!BB312</f>
        <v>0</v>
      </c>
      <c r="G16" s="296">
        <f>'01  Pol-1'!BC312</f>
        <v>0</v>
      </c>
      <c r="H16" s="296">
        <f>'01  Pol-1'!BD312</f>
        <v>0</v>
      </c>
      <c r="I16" s="297">
        <f>'01  Pol-1'!BE312</f>
        <v>0</v>
      </c>
    </row>
    <row r="17" spans="1:9" s="127" customFormat="1" ht="12.75">
      <c r="A17" s="294" t="str">
        <f>'01  Pol-1'!B313</f>
        <v>95</v>
      </c>
      <c r="B17" s="62" t="str">
        <f>'01  Pol-1'!C313</f>
        <v>Dokončovací konstrukce na pozemních stavbách</v>
      </c>
      <c r="D17" s="204"/>
      <c r="E17" s="295">
        <f>'01  Pol-1'!BA315</f>
        <v>0</v>
      </c>
      <c r="F17" s="296">
        <f>'01  Pol-1'!BB315</f>
        <v>0</v>
      </c>
      <c r="G17" s="296">
        <f>'01  Pol-1'!BC315</f>
        <v>0</v>
      </c>
      <c r="H17" s="296">
        <f>'01  Pol-1'!BD315</f>
        <v>0</v>
      </c>
      <c r="I17" s="297">
        <f>'01  Pol-1'!BE315</f>
        <v>0</v>
      </c>
    </row>
    <row r="18" spans="1:9" s="127" customFormat="1" ht="12.75">
      <c r="A18" s="294" t="str">
        <f>'01  Pol-1'!B316</f>
        <v>96</v>
      </c>
      <c r="B18" s="62" t="str">
        <f>'01  Pol-1'!C316</f>
        <v>Bourání konstrukcí</v>
      </c>
      <c r="D18" s="204"/>
      <c r="E18" s="295">
        <f>'01  Pol-1'!BA349</f>
        <v>0</v>
      </c>
      <c r="F18" s="296">
        <f>'01  Pol-1'!BB349</f>
        <v>0</v>
      </c>
      <c r="G18" s="296">
        <f>'01  Pol-1'!BC349</f>
        <v>0</v>
      </c>
      <c r="H18" s="296">
        <f>'01  Pol-1'!BD349</f>
        <v>0</v>
      </c>
      <c r="I18" s="297">
        <f>'01  Pol-1'!BE349</f>
        <v>0</v>
      </c>
    </row>
    <row r="19" spans="1:9" s="127" customFormat="1" ht="12.75">
      <c r="A19" s="294" t="str">
        <f>'01  Pol-1'!B350</f>
        <v>97</v>
      </c>
      <c r="B19" s="62" t="str">
        <f>'01  Pol-1'!C350</f>
        <v>Prorážení otvorů</v>
      </c>
      <c r="D19" s="204"/>
      <c r="E19" s="295">
        <f>'01  Pol-1'!BA365</f>
        <v>0</v>
      </c>
      <c r="F19" s="296">
        <f>'01  Pol-1'!BB365</f>
        <v>0</v>
      </c>
      <c r="G19" s="296">
        <f>'01  Pol-1'!BC365</f>
        <v>0</v>
      </c>
      <c r="H19" s="296">
        <f>'01  Pol-1'!BD365</f>
        <v>0</v>
      </c>
      <c r="I19" s="297">
        <f>'01  Pol-1'!BE365</f>
        <v>0</v>
      </c>
    </row>
    <row r="20" spans="1:9" s="127" customFormat="1" ht="12.75">
      <c r="A20" s="294" t="str">
        <f>'01  Pol-1'!B366</f>
        <v>99</v>
      </c>
      <c r="B20" s="62" t="str">
        <f>'01  Pol-1'!C366</f>
        <v>Staveništní přesun hmot</v>
      </c>
      <c r="D20" s="204"/>
      <c r="E20" s="295">
        <f>'01  Pol-1'!BA368</f>
        <v>0</v>
      </c>
      <c r="F20" s="296">
        <f>'01  Pol-1'!BB368</f>
        <v>0</v>
      </c>
      <c r="G20" s="296">
        <f>'01  Pol-1'!BC368</f>
        <v>0</v>
      </c>
      <c r="H20" s="296">
        <f>'01  Pol-1'!BD368</f>
        <v>0</v>
      </c>
      <c r="I20" s="297">
        <f>'01  Pol-1'!BE368</f>
        <v>0</v>
      </c>
    </row>
    <row r="21" spans="1:9" s="127" customFormat="1" ht="12.75">
      <c r="A21" s="294" t="str">
        <f>'01  Pol-1'!B369</f>
        <v>711</v>
      </c>
      <c r="B21" s="62" t="str">
        <f>'01  Pol-1'!C369</f>
        <v>Izolace proti vodě</v>
      </c>
      <c r="D21" s="204"/>
      <c r="E21" s="295">
        <f>'01  Pol-1'!BA411</f>
        <v>0</v>
      </c>
      <c r="F21" s="296">
        <f>'01  Pol-1'!BB411</f>
        <v>0</v>
      </c>
      <c r="G21" s="296">
        <f>'01  Pol-1'!BC411</f>
        <v>0</v>
      </c>
      <c r="H21" s="296">
        <f>'01  Pol-1'!BD411</f>
        <v>0</v>
      </c>
      <c r="I21" s="297">
        <f>'01  Pol-1'!BE411</f>
        <v>0</v>
      </c>
    </row>
    <row r="22" spans="1:9" s="127" customFormat="1" ht="12.75">
      <c r="A22" s="294" t="str">
        <f>'01  Pol-1'!B412</f>
        <v>712</v>
      </c>
      <c r="B22" s="62" t="str">
        <f>'01  Pol-1'!C412</f>
        <v>Živičné krytiny</v>
      </c>
      <c r="D22" s="204"/>
      <c r="E22" s="295">
        <f>'01  Pol-1'!BA427</f>
        <v>0</v>
      </c>
      <c r="F22" s="296">
        <f>'01  Pol-1'!BB427</f>
        <v>0</v>
      </c>
      <c r="G22" s="296">
        <f>'01  Pol-1'!BC427</f>
        <v>0</v>
      </c>
      <c r="H22" s="296">
        <f>'01  Pol-1'!BD427</f>
        <v>0</v>
      </c>
      <c r="I22" s="297">
        <f>'01  Pol-1'!BE427</f>
        <v>0</v>
      </c>
    </row>
    <row r="23" spans="1:9" s="127" customFormat="1" ht="12.75">
      <c r="A23" s="294" t="str">
        <f>'01  Pol-1'!B428</f>
        <v>713</v>
      </c>
      <c r="B23" s="62" t="str">
        <f>'01  Pol-1'!C428</f>
        <v>Izolace tepelné</v>
      </c>
      <c r="D23" s="204"/>
      <c r="E23" s="295">
        <f>'01  Pol-1'!BA436</f>
        <v>0</v>
      </c>
      <c r="F23" s="296">
        <f>'01  Pol-1'!BB436</f>
        <v>0</v>
      </c>
      <c r="G23" s="296">
        <f>'01  Pol-1'!BC436</f>
        <v>0</v>
      </c>
      <c r="H23" s="296">
        <f>'01  Pol-1'!BD436</f>
        <v>0</v>
      </c>
      <c r="I23" s="297">
        <f>'01  Pol-1'!BE436</f>
        <v>0</v>
      </c>
    </row>
    <row r="24" spans="1:9" s="127" customFormat="1" ht="12.75">
      <c r="A24" s="294" t="str">
        <f>'01  Pol-1'!B437</f>
        <v>721</v>
      </c>
      <c r="B24" s="62" t="str">
        <f>'01  Pol-1'!C437</f>
        <v>Vnitřní kanalizace</v>
      </c>
      <c r="D24" s="204"/>
      <c r="E24" s="295">
        <f>'01  Pol-1'!BA445</f>
        <v>0</v>
      </c>
      <c r="F24" s="296">
        <f>'01  Pol-1'!BB445</f>
        <v>0</v>
      </c>
      <c r="G24" s="296">
        <f>'01  Pol-1'!BC445</f>
        <v>0</v>
      </c>
      <c r="H24" s="296">
        <f>'01  Pol-1'!BD445</f>
        <v>0</v>
      </c>
      <c r="I24" s="297">
        <f>'01  Pol-1'!BE445</f>
        <v>0</v>
      </c>
    </row>
    <row r="25" spans="1:9" s="127" customFormat="1" ht="12.75">
      <c r="A25" s="294" t="str">
        <f>'01  Pol-1'!B446</f>
        <v>730</v>
      </c>
      <c r="B25" s="62" t="str">
        <f>'01  Pol-1'!C446</f>
        <v>Ústřední vytápění</v>
      </c>
      <c r="D25" s="204"/>
      <c r="E25" s="295">
        <f>'01  Pol-1'!BA448</f>
        <v>0</v>
      </c>
      <c r="F25" s="296">
        <f>'01  Pol-1'!BB448</f>
        <v>0</v>
      </c>
      <c r="G25" s="296">
        <f>'01  Pol-1'!BC448</f>
        <v>0</v>
      </c>
      <c r="H25" s="296">
        <f>'01  Pol-1'!BD448</f>
        <v>0</v>
      </c>
      <c r="I25" s="297">
        <f>'01  Pol-1'!BE448</f>
        <v>0</v>
      </c>
    </row>
    <row r="26" spans="1:9" s="127" customFormat="1" ht="12.75">
      <c r="A26" s="294" t="str">
        <f>'01  Pol-1'!B449</f>
        <v>762</v>
      </c>
      <c r="B26" s="62" t="str">
        <f>'01  Pol-1'!C449</f>
        <v>Konstrukce tesařské</v>
      </c>
      <c r="D26" s="204"/>
      <c r="E26" s="295">
        <f>'01  Pol-1'!BA464</f>
        <v>0</v>
      </c>
      <c r="F26" s="296">
        <f>'01  Pol-1'!BB464</f>
        <v>0</v>
      </c>
      <c r="G26" s="296">
        <f>'01  Pol-1'!BC464</f>
        <v>0</v>
      </c>
      <c r="H26" s="296">
        <f>'01  Pol-1'!BD464</f>
        <v>0</v>
      </c>
      <c r="I26" s="297">
        <f>'01  Pol-1'!BE464</f>
        <v>0</v>
      </c>
    </row>
    <row r="27" spans="1:9" s="127" customFormat="1" ht="12.75">
      <c r="A27" s="294" t="str">
        <f>'01  Pol-1'!B465</f>
        <v>764</v>
      </c>
      <c r="B27" s="62" t="str">
        <f>'01  Pol-1'!C465</f>
        <v>Konstrukce klempířské</v>
      </c>
      <c r="D27" s="204"/>
      <c r="E27" s="295">
        <f>'01  Pol-1'!BA497</f>
        <v>0</v>
      </c>
      <c r="F27" s="296">
        <f>'01  Pol-1'!BB497</f>
        <v>0</v>
      </c>
      <c r="G27" s="296">
        <f>'01  Pol-1'!BC497</f>
        <v>0</v>
      </c>
      <c r="H27" s="296">
        <f>'01  Pol-1'!BD497</f>
        <v>0</v>
      </c>
      <c r="I27" s="297">
        <f>'01  Pol-1'!BE497</f>
        <v>0</v>
      </c>
    </row>
    <row r="28" spans="1:9" s="127" customFormat="1" ht="12.75">
      <c r="A28" s="294" t="str">
        <f>'01  Pol-1'!B498</f>
        <v>767</v>
      </c>
      <c r="B28" s="62" t="str">
        <f>'01  Pol-1'!C498</f>
        <v>Konstrukce zámečnické</v>
      </c>
      <c r="D28" s="204"/>
      <c r="E28" s="295">
        <f>'01  Pol-1'!BA560</f>
        <v>0</v>
      </c>
      <c r="F28" s="296">
        <f>'01  Pol-1'!BB560</f>
        <v>0</v>
      </c>
      <c r="G28" s="296">
        <f>'01  Pol-1'!BC560</f>
        <v>0</v>
      </c>
      <c r="H28" s="296">
        <f>'01  Pol-1'!BD560</f>
        <v>0</v>
      </c>
      <c r="I28" s="297">
        <f>'01  Pol-1'!BE560</f>
        <v>0</v>
      </c>
    </row>
    <row r="29" spans="1:9" s="127" customFormat="1" ht="12.75">
      <c r="A29" s="294" t="str">
        <f>'01  Pol-1'!B561</f>
        <v>769</v>
      </c>
      <c r="B29" s="62" t="str">
        <f>'01  Pol-1'!C561</f>
        <v>Otvorové prvky z plastu</v>
      </c>
      <c r="D29" s="204"/>
      <c r="E29" s="295">
        <f>'01  Pol-1'!BA576</f>
        <v>0</v>
      </c>
      <c r="F29" s="296">
        <f>'01  Pol-1'!BB576</f>
        <v>0</v>
      </c>
      <c r="G29" s="296">
        <f>'01  Pol-1'!BC576</f>
        <v>0</v>
      </c>
      <c r="H29" s="296">
        <f>'01  Pol-1'!BD576</f>
        <v>0</v>
      </c>
      <c r="I29" s="297">
        <f>'01  Pol-1'!BE576</f>
        <v>0</v>
      </c>
    </row>
    <row r="30" spans="1:9" s="127" customFormat="1" ht="12.75">
      <c r="A30" s="294" t="str">
        <f>'01  Pol-1'!B577</f>
        <v>783</v>
      </c>
      <c r="B30" s="62" t="str">
        <f>'01  Pol-1'!C577</f>
        <v>Nátěry</v>
      </c>
      <c r="D30" s="204"/>
      <c r="E30" s="295">
        <f>'01  Pol-1'!BA583</f>
        <v>0</v>
      </c>
      <c r="F30" s="296">
        <f>'01  Pol-1'!BB583</f>
        <v>0</v>
      </c>
      <c r="G30" s="296">
        <f>'01  Pol-1'!BC583</f>
        <v>0</v>
      </c>
      <c r="H30" s="296">
        <f>'01  Pol-1'!BD583</f>
        <v>0</v>
      </c>
      <c r="I30" s="297">
        <f>'01  Pol-1'!BE583</f>
        <v>0</v>
      </c>
    </row>
    <row r="31" spans="1:9" s="127" customFormat="1" ht="12.75">
      <c r="A31" s="294" t="str">
        <f>'01  Pol-1'!B584</f>
        <v>784</v>
      </c>
      <c r="B31" s="62" t="str">
        <f>'01  Pol-1'!C584</f>
        <v>Malby</v>
      </c>
      <c r="D31" s="204"/>
      <c r="E31" s="295">
        <f>'01  Pol-1'!BA587</f>
        <v>0</v>
      </c>
      <c r="F31" s="296">
        <f>'01  Pol-1'!BB587</f>
        <v>0</v>
      </c>
      <c r="G31" s="296">
        <f>'01  Pol-1'!BC587</f>
        <v>0</v>
      </c>
      <c r="H31" s="296">
        <f>'01  Pol-1'!BD587</f>
        <v>0</v>
      </c>
      <c r="I31" s="297">
        <f>'01  Pol-1'!BE587</f>
        <v>0</v>
      </c>
    </row>
    <row r="32" spans="1:9" s="127" customFormat="1" ht="12.75">
      <c r="A32" s="294" t="str">
        <f>'01  Pol-1'!B588</f>
        <v>M21</v>
      </c>
      <c r="B32" s="62" t="str">
        <f>'01  Pol-1'!C588</f>
        <v>Elektromontáže</v>
      </c>
      <c r="D32" s="204"/>
      <c r="E32" s="295">
        <f>'01  Pol-1'!BA590</f>
        <v>0</v>
      </c>
      <c r="F32" s="296">
        <f>'01  Pol-1'!BB590</f>
        <v>0</v>
      </c>
      <c r="G32" s="296">
        <f>'01  Pol-1'!BC590</f>
        <v>0</v>
      </c>
      <c r="H32" s="296">
        <f>'01  Pol-1'!BD590</f>
        <v>0</v>
      </c>
      <c r="I32" s="297">
        <f>'01  Pol-1'!BE590</f>
        <v>0</v>
      </c>
    </row>
    <row r="33" spans="1:9" s="127" customFormat="1" ht="12.75">
      <c r="A33" s="294" t="str">
        <f>'01  Pol-1'!B591</f>
        <v>M24</v>
      </c>
      <c r="B33" s="62" t="str">
        <f>'01  Pol-1'!C591</f>
        <v>Montáže vzduchotechnických zařízení</v>
      </c>
      <c r="D33" s="204"/>
      <c r="E33" s="295">
        <f>'01  Pol-1'!BA593</f>
        <v>0</v>
      </c>
      <c r="F33" s="296">
        <f>'01  Pol-1'!BB593</f>
        <v>0</v>
      </c>
      <c r="G33" s="296">
        <f>'01  Pol-1'!BC593</f>
        <v>0</v>
      </c>
      <c r="H33" s="296">
        <f>'01  Pol-1'!BD593</f>
        <v>0</v>
      </c>
      <c r="I33" s="297">
        <f>'01  Pol-1'!BE593</f>
        <v>0</v>
      </c>
    </row>
    <row r="34" spans="1:9" s="127" customFormat="1" ht="13.5" thickBot="1">
      <c r="A34" s="294" t="str">
        <f>'01  Pol-1'!B594</f>
        <v>D96</v>
      </c>
      <c r="B34" s="62" t="str">
        <f>'01  Pol-1'!C594</f>
        <v>Přesuny suti a vybouraných hmot</v>
      </c>
      <c r="D34" s="204"/>
      <c r="E34" s="295">
        <f>'01  Pol-1'!BA601</f>
        <v>0</v>
      </c>
      <c r="F34" s="296">
        <f>'01  Pol-1'!BB601</f>
        <v>0</v>
      </c>
      <c r="G34" s="296">
        <f>'01  Pol-1'!BC601</f>
        <v>0</v>
      </c>
      <c r="H34" s="296">
        <f>'01  Pol-1'!BD601</f>
        <v>0</v>
      </c>
      <c r="I34" s="297">
        <f>'01  Pol-1'!BE601</f>
        <v>0</v>
      </c>
    </row>
    <row r="35" spans="1:9" s="14" customFormat="1" ht="13.5" thickBot="1">
      <c r="A35" s="205"/>
      <c r="B35" s="206" t="s">
        <v>79</v>
      </c>
      <c r="C35" s="206"/>
      <c r="D35" s="207"/>
      <c r="E35" s="208">
        <f>SUM(E7:E34)</f>
        <v>0</v>
      </c>
      <c r="F35" s="209">
        <f>SUM(F7:F34)</f>
        <v>0</v>
      </c>
      <c r="G35" s="209">
        <f>SUM(G7:G34)</f>
        <v>0</v>
      </c>
      <c r="H35" s="209">
        <f>SUM(H7:H34)</f>
        <v>0</v>
      </c>
      <c r="I35" s="210">
        <f>SUM(I7:I34)</f>
        <v>0</v>
      </c>
    </row>
    <row r="36" spans="1:9" ht="12.75">
      <c r="A36" s="127"/>
      <c r="B36" s="127"/>
      <c r="C36" s="127"/>
      <c r="D36" s="127"/>
      <c r="E36" s="393"/>
      <c r="F36" s="127"/>
      <c r="G36" s="127"/>
      <c r="H36" s="127"/>
      <c r="I36" s="127"/>
    </row>
    <row r="37" spans="1:57" ht="19.5" customHeight="1">
      <c r="A37" s="196" t="s">
        <v>80</v>
      </c>
      <c r="B37" s="196"/>
      <c r="C37" s="196"/>
      <c r="D37" s="196"/>
      <c r="E37" s="196"/>
      <c r="F37" s="196"/>
      <c r="G37" s="211"/>
      <c r="H37" s="196"/>
      <c r="I37" s="196"/>
      <c r="BA37" s="133"/>
      <c r="BB37" s="133"/>
      <c r="BC37" s="133"/>
      <c r="BD37" s="133"/>
      <c r="BE37" s="133"/>
    </row>
    <row r="38" ht="13.5" thickBot="1"/>
    <row r="39" spans="1:9" ht="12.75">
      <c r="A39" s="162" t="s">
        <v>81</v>
      </c>
      <c r="B39" s="163"/>
      <c r="C39" s="163"/>
      <c r="D39" s="212"/>
      <c r="E39" s="213" t="s">
        <v>82</v>
      </c>
      <c r="F39" s="214" t="s">
        <v>12</v>
      </c>
      <c r="G39" s="215" t="s">
        <v>83</v>
      </c>
      <c r="H39" s="216"/>
      <c r="I39" s="217" t="s">
        <v>82</v>
      </c>
    </row>
    <row r="40" spans="1:53" ht="12.75">
      <c r="A40" s="156" t="s">
        <v>401</v>
      </c>
      <c r="B40" s="147"/>
      <c r="C40" s="147"/>
      <c r="D40" s="218"/>
      <c r="E40" s="219">
        <v>0</v>
      </c>
      <c r="F40" s="220">
        <v>0</v>
      </c>
      <c r="G40" s="221"/>
      <c r="H40" s="222"/>
      <c r="I40" s="223">
        <f aca="true" t="shared" si="0" ref="I40:I47">E40+F40*G40/100</f>
        <v>0</v>
      </c>
      <c r="BA40" s="1">
        <v>0</v>
      </c>
    </row>
    <row r="41" spans="1:53" ht="12.75">
      <c r="A41" s="156" t="s">
        <v>402</v>
      </c>
      <c r="B41" s="147"/>
      <c r="C41" s="147"/>
      <c r="D41" s="218"/>
      <c r="E41" s="219">
        <v>0</v>
      </c>
      <c r="F41" s="220">
        <v>0</v>
      </c>
      <c r="G41" s="221"/>
      <c r="H41" s="222"/>
      <c r="I41" s="223">
        <f t="shared" si="0"/>
        <v>0</v>
      </c>
      <c r="BA41" s="1">
        <v>0</v>
      </c>
    </row>
    <row r="42" spans="1:53" ht="12.75">
      <c r="A42" s="156" t="s">
        <v>403</v>
      </c>
      <c r="B42" s="147"/>
      <c r="C42" s="147"/>
      <c r="D42" s="218"/>
      <c r="E42" s="219">
        <v>0</v>
      </c>
      <c r="F42" s="220">
        <v>0</v>
      </c>
      <c r="G42" s="221"/>
      <c r="H42" s="222"/>
      <c r="I42" s="223">
        <f t="shared" si="0"/>
        <v>0</v>
      </c>
      <c r="BA42" s="1">
        <v>0</v>
      </c>
    </row>
    <row r="43" spans="1:53" ht="12.75">
      <c r="A43" s="156" t="s">
        <v>404</v>
      </c>
      <c r="B43" s="147"/>
      <c r="C43" s="147"/>
      <c r="D43" s="218"/>
      <c r="E43" s="219">
        <v>0</v>
      </c>
      <c r="F43" s="220">
        <v>0</v>
      </c>
      <c r="G43" s="221"/>
      <c r="H43" s="222"/>
      <c r="I43" s="223">
        <f t="shared" si="0"/>
        <v>0</v>
      </c>
      <c r="BA43" s="1">
        <v>0</v>
      </c>
    </row>
    <row r="44" spans="1:53" ht="12.75">
      <c r="A44" s="156" t="s">
        <v>405</v>
      </c>
      <c r="B44" s="147"/>
      <c r="C44" s="147"/>
      <c r="D44" s="218"/>
      <c r="E44" s="219">
        <v>0</v>
      </c>
      <c r="F44" s="220">
        <v>0</v>
      </c>
      <c r="G44" s="221"/>
      <c r="H44" s="222"/>
      <c r="I44" s="223">
        <f t="shared" si="0"/>
        <v>0</v>
      </c>
      <c r="BA44" s="1">
        <v>1</v>
      </c>
    </row>
    <row r="45" spans="1:53" ht="12.75">
      <c r="A45" s="175" t="s">
        <v>1024</v>
      </c>
      <c r="B45" s="127"/>
      <c r="C45" s="176"/>
      <c r="D45" s="169"/>
      <c r="E45" s="385">
        <v>0</v>
      </c>
      <c r="F45" s="387">
        <v>0</v>
      </c>
      <c r="G45" s="388"/>
      <c r="H45" s="390"/>
      <c r="I45" s="392">
        <f t="shared" si="0"/>
        <v>0</v>
      </c>
      <c r="BA45" s="1">
        <v>1</v>
      </c>
    </row>
    <row r="46" spans="1:9" ht="12.75">
      <c r="A46" s="156" t="s">
        <v>1025</v>
      </c>
      <c r="B46" s="147"/>
      <c r="C46" s="147"/>
      <c r="D46" s="218"/>
      <c r="E46" s="219"/>
      <c r="F46" s="386"/>
      <c r="G46" s="389"/>
      <c r="H46" s="391"/>
      <c r="I46" s="223"/>
    </row>
    <row r="47" spans="1:53" ht="12.75">
      <c r="A47" s="156" t="s">
        <v>407</v>
      </c>
      <c r="B47" s="147"/>
      <c r="C47" s="147"/>
      <c r="D47" s="218"/>
      <c r="E47" s="219">
        <v>0</v>
      </c>
      <c r="F47" s="220">
        <v>0</v>
      </c>
      <c r="G47" s="221"/>
      <c r="H47" s="222"/>
      <c r="I47" s="223">
        <f t="shared" si="0"/>
        <v>0</v>
      </c>
      <c r="BA47" s="1">
        <v>2</v>
      </c>
    </row>
    <row r="48" spans="1:9" ht="13.5" thickBot="1">
      <c r="A48" s="224"/>
      <c r="B48" s="225" t="s">
        <v>84</v>
      </c>
      <c r="C48" s="226"/>
      <c r="D48" s="227"/>
      <c r="E48" s="228"/>
      <c r="F48" s="229"/>
      <c r="G48" s="229"/>
      <c r="H48" s="420">
        <f>SUM(I40:I47)</f>
        <v>0</v>
      </c>
      <c r="I48" s="421"/>
    </row>
    <row r="50" spans="2:9" ht="12.75">
      <c r="B50" s="14"/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  <row r="82" spans="6:9" ht="12.75">
      <c r="F82" s="230"/>
      <c r="G82" s="231"/>
      <c r="H82" s="231"/>
      <c r="I82" s="46"/>
    </row>
    <row r="83" spans="6:9" ht="12.75">
      <c r="F83" s="230"/>
      <c r="G83" s="231"/>
      <c r="H83" s="231"/>
      <c r="I83" s="46"/>
    </row>
    <row r="84" spans="6:9" ht="12.75">
      <c r="F84" s="230"/>
      <c r="G84" s="231"/>
      <c r="H84" s="231"/>
      <c r="I84" s="46"/>
    </row>
    <row r="85" spans="6:9" ht="12.75">
      <c r="F85" s="230"/>
      <c r="G85" s="231"/>
      <c r="H85" s="231"/>
      <c r="I85" s="46"/>
    </row>
    <row r="86" spans="6:9" ht="12.75">
      <c r="F86" s="230"/>
      <c r="G86" s="231"/>
      <c r="H86" s="231"/>
      <c r="I86" s="46"/>
    </row>
    <row r="87" spans="6:9" ht="12.75">
      <c r="F87" s="230"/>
      <c r="G87" s="231"/>
      <c r="H87" s="231"/>
      <c r="I87" s="46"/>
    </row>
    <row r="88" spans="6:9" ht="12.75">
      <c r="F88" s="230"/>
      <c r="G88" s="231"/>
      <c r="H88" s="231"/>
      <c r="I88" s="46"/>
    </row>
    <row r="89" spans="6:9" ht="12.75">
      <c r="F89" s="230"/>
      <c r="G89" s="231"/>
      <c r="H89" s="231"/>
      <c r="I89" s="46"/>
    </row>
    <row r="90" spans="6:9" ht="12.75">
      <c r="F90" s="230"/>
      <c r="G90" s="231"/>
      <c r="H90" s="231"/>
      <c r="I90" s="46"/>
    </row>
    <row r="91" spans="6:9" ht="12.75">
      <c r="F91" s="230"/>
      <c r="G91" s="231"/>
      <c r="H91" s="231"/>
      <c r="I91" s="46"/>
    </row>
    <row r="92" spans="6:9" ht="12.75">
      <c r="F92" s="230"/>
      <c r="G92" s="231"/>
      <c r="H92" s="231"/>
      <c r="I92" s="46"/>
    </row>
    <row r="93" spans="6:9" ht="12.75">
      <c r="F93" s="230"/>
      <c r="G93" s="231"/>
      <c r="H93" s="231"/>
      <c r="I93" s="46"/>
    </row>
    <row r="94" spans="6:9" ht="12.75">
      <c r="F94" s="230"/>
      <c r="G94" s="231"/>
      <c r="H94" s="231"/>
      <c r="I94" s="46"/>
    </row>
    <row r="95" spans="6:9" ht="12.75">
      <c r="F95" s="230"/>
      <c r="G95" s="231"/>
      <c r="H95" s="231"/>
      <c r="I95" s="46"/>
    </row>
    <row r="96" spans="6:9" ht="12.75">
      <c r="F96" s="230"/>
      <c r="G96" s="231"/>
      <c r="H96" s="231"/>
      <c r="I96" s="46"/>
    </row>
    <row r="97" spans="6:9" ht="12.75">
      <c r="F97" s="230"/>
      <c r="G97" s="231"/>
      <c r="H97" s="231"/>
      <c r="I97" s="46"/>
    </row>
    <row r="98" spans="6:9" ht="12.75">
      <c r="F98" s="230"/>
      <c r="G98" s="231"/>
      <c r="H98" s="231"/>
      <c r="I98" s="46"/>
    </row>
    <row r="99" spans="6:9" ht="12.75">
      <c r="F99" s="230"/>
      <c r="G99" s="231"/>
      <c r="H99" s="231"/>
      <c r="I99" s="46"/>
    </row>
  </sheetData>
  <sheetProtection/>
  <mergeCells count="4">
    <mergeCell ref="A1:B1"/>
    <mergeCell ref="A2:B2"/>
    <mergeCell ref="G2:I2"/>
    <mergeCell ref="H48:I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674"/>
  <sheetViews>
    <sheetView showGridLines="0" showZeros="0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424" t="s">
        <v>85</v>
      </c>
      <c r="B1" s="424"/>
      <c r="C1" s="424"/>
      <c r="D1" s="424"/>
      <c r="E1" s="424"/>
      <c r="F1" s="424"/>
      <c r="G1" s="424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413" t="s">
        <v>2</v>
      </c>
      <c r="B3" s="414"/>
      <c r="C3" s="186" t="s">
        <v>105</v>
      </c>
      <c r="D3" s="236"/>
      <c r="E3" s="237" t="s">
        <v>86</v>
      </c>
      <c r="F3" s="238">
        <f>'01  Rek-1'!H1</f>
      </c>
      <c r="G3" s="239"/>
    </row>
    <row r="4" spans="1:7" ht="13.5" thickBot="1">
      <c r="A4" s="425" t="s">
        <v>76</v>
      </c>
      <c r="B4" s="416"/>
      <c r="C4" s="192" t="s">
        <v>108</v>
      </c>
      <c r="D4" s="240"/>
      <c r="E4" s="426" t="str">
        <f>'01  Rek-1'!G2</f>
        <v>Zateplení bez přístavby schodiště</v>
      </c>
      <c r="F4" s="427"/>
      <c r="G4" s="428"/>
    </row>
    <row r="5" spans="1:7" ht="13.5" thickTop="1">
      <c r="A5" s="241"/>
      <c r="G5" s="243"/>
    </row>
    <row r="6" spans="1:11" ht="27" customHeight="1">
      <c r="A6" s="244" t="s">
        <v>87</v>
      </c>
      <c r="B6" s="245" t="s">
        <v>88</v>
      </c>
      <c r="C6" s="245" t="s">
        <v>89</v>
      </c>
      <c r="D6" s="245" t="s">
        <v>90</v>
      </c>
      <c r="E6" s="246" t="s">
        <v>91</v>
      </c>
      <c r="F6" s="245" t="s">
        <v>92</v>
      </c>
      <c r="G6" s="247" t="s">
        <v>93</v>
      </c>
      <c r="H6" s="248" t="s">
        <v>94</v>
      </c>
      <c r="I6" s="248" t="s">
        <v>95</v>
      </c>
      <c r="J6" s="248" t="s">
        <v>96</v>
      </c>
      <c r="K6" s="248" t="s">
        <v>97</v>
      </c>
    </row>
    <row r="7" spans="1:15" ht="12.75">
      <c r="A7" s="249" t="s">
        <v>98</v>
      </c>
      <c r="B7" s="250" t="s">
        <v>99</v>
      </c>
      <c r="C7" s="251" t="s">
        <v>100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410</v>
      </c>
      <c r="C8" s="262" t="s">
        <v>411</v>
      </c>
      <c r="D8" s="263" t="s">
        <v>146</v>
      </c>
      <c r="E8" s="264">
        <v>324.945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0</v>
      </c>
      <c r="AC8" s="232">
        <v>0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0</v>
      </c>
    </row>
    <row r="9" spans="1:15" ht="12.75">
      <c r="A9" s="268"/>
      <c r="B9" s="269"/>
      <c r="C9" s="429" t="s">
        <v>412</v>
      </c>
      <c r="D9" s="430"/>
      <c r="E9" s="430"/>
      <c r="F9" s="430"/>
      <c r="G9" s="431"/>
      <c r="I9" s="270"/>
      <c r="K9" s="270"/>
      <c r="L9" s="271" t="s">
        <v>412</v>
      </c>
      <c r="O9" s="259">
        <v>3</v>
      </c>
    </row>
    <row r="10" spans="1:15" ht="12.75">
      <c r="A10" s="268"/>
      <c r="B10" s="272"/>
      <c r="C10" s="422" t="s">
        <v>413</v>
      </c>
      <c r="D10" s="423"/>
      <c r="E10" s="273">
        <v>171.585</v>
      </c>
      <c r="F10" s="274"/>
      <c r="G10" s="275"/>
      <c r="H10" s="276"/>
      <c r="I10" s="270"/>
      <c r="J10" s="277"/>
      <c r="K10" s="270"/>
      <c r="M10" s="271" t="s">
        <v>413</v>
      </c>
      <c r="O10" s="259"/>
    </row>
    <row r="11" spans="1:15" ht="12.75">
      <c r="A11" s="268"/>
      <c r="B11" s="272"/>
      <c r="C11" s="422" t="s">
        <v>414</v>
      </c>
      <c r="D11" s="423"/>
      <c r="E11" s="273">
        <v>50.247</v>
      </c>
      <c r="F11" s="274"/>
      <c r="G11" s="275"/>
      <c r="H11" s="276"/>
      <c r="I11" s="270"/>
      <c r="J11" s="277"/>
      <c r="K11" s="270"/>
      <c r="M11" s="271" t="s">
        <v>414</v>
      </c>
      <c r="O11" s="259"/>
    </row>
    <row r="12" spans="1:15" ht="12.75">
      <c r="A12" s="268"/>
      <c r="B12" s="272"/>
      <c r="C12" s="422" t="s">
        <v>415</v>
      </c>
      <c r="D12" s="423"/>
      <c r="E12" s="273">
        <v>48.438</v>
      </c>
      <c r="F12" s="274"/>
      <c r="G12" s="275"/>
      <c r="H12" s="276"/>
      <c r="I12" s="270"/>
      <c r="J12" s="277"/>
      <c r="K12" s="270"/>
      <c r="M12" s="271" t="s">
        <v>415</v>
      </c>
      <c r="O12" s="259"/>
    </row>
    <row r="13" spans="1:15" ht="12.75">
      <c r="A13" s="268"/>
      <c r="B13" s="272"/>
      <c r="C13" s="422" t="s">
        <v>416</v>
      </c>
      <c r="D13" s="423"/>
      <c r="E13" s="273">
        <v>28.53</v>
      </c>
      <c r="F13" s="274"/>
      <c r="G13" s="275"/>
      <c r="H13" s="276"/>
      <c r="I13" s="270"/>
      <c r="J13" s="277"/>
      <c r="K13" s="270"/>
      <c r="M13" s="271" t="s">
        <v>416</v>
      </c>
      <c r="O13" s="259"/>
    </row>
    <row r="14" spans="1:15" ht="12.75">
      <c r="A14" s="268"/>
      <c r="B14" s="272"/>
      <c r="C14" s="422" t="s">
        <v>417</v>
      </c>
      <c r="D14" s="423"/>
      <c r="E14" s="273">
        <v>26.145</v>
      </c>
      <c r="F14" s="274"/>
      <c r="G14" s="275"/>
      <c r="H14" s="276"/>
      <c r="I14" s="270"/>
      <c r="J14" s="277"/>
      <c r="K14" s="270"/>
      <c r="M14" s="271" t="s">
        <v>417</v>
      </c>
      <c r="O14" s="259"/>
    </row>
    <row r="15" spans="1:80" ht="12.75">
      <c r="A15" s="260">
        <v>2</v>
      </c>
      <c r="B15" s="261" t="s">
        <v>418</v>
      </c>
      <c r="C15" s="262" t="s">
        <v>419</v>
      </c>
      <c r="D15" s="263" t="s">
        <v>146</v>
      </c>
      <c r="E15" s="264">
        <v>173.544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>
        <v>-0.138</v>
      </c>
      <c r="K15" s="267">
        <f>E15*J15</f>
        <v>-23.949072000000005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1</v>
      </c>
    </row>
    <row r="16" spans="1:15" ht="33.75">
      <c r="A16" s="268"/>
      <c r="B16" s="272"/>
      <c r="C16" s="422" t="s">
        <v>420</v>
      </c>
      <c r="D16" s="423"/>
      <c r="E16" s="273">
        <v>63.752</v>
      </c>
      <c r="F16" s="274"/>
      <c r="G16" s="275"/>
      <c r="H16" s="276"/>
      <c r="I16" s="270"/>
      <c r="J16" s="277"/>
      <c r="K16" s="270"/>
      <c r="M16" s="271" t="s">
        <v>420</v>
      </c>
      <c r="O16" s="259"/>
    </row>
    <row r="17" spans="1:15" ht="33.75">
      <c r="A17" s="268"/>
      <c r="B17" s="272"/>
      <c r="C17" s="422" t="s">
        <v>421</v>
      </c>
      <c r="D17" s="423"/>
      <c r="E17" s="273">
        <v>32.5</v>
      </c>
      <c r="F17" s="274"/>
      <c r="G17" s="275"/>
      <c r="H17" s="276"/>
      <c r="I17" s="270"/>
      <c r="J17" s="277"/>
      <c r="K17" s="270"/>
      <c r="M17" s="271" t="s">
        <v>421</v>
      </c>
      <c r="O17" s="259"/>
    </row>
    <row r="18" spans="1:15" ht="12.75">
      <c r="A18" s="268"/>
      <c r="B18" s="272"/>
      <c r="C18" s="422" t="s">
        <v>422</v>
      </c>
      <c r="D18" s="423"/>
      <c r="E18" s="273">
        <v>77.292</v>
      </c>
      <c r="F18" s="274"/>
      <c r="G18" s="275"/>
      <c r="H18" s="276"/>
      <c r="I18" s="270"/>
      <c r="J18" s="277"/>
      <c r="K18" s="270"/>
      <c r="M18" s="271" t="s">
        <v>422</v>
      </c>
      <c r="O18" s="259"/>
    </row>
    <row r="19" spans="1:80" ht="22.5">
      <c r="A19" s="260">
        <v>3</v>
      </c>
      <c r="B19" s="261" t="s">
        <v>423</v>
      </c>
      <c r="C19" s="262" t="s">
        <v>424</v>
      </c>
      <c r="D19" s="263" t="s">
        <v>146</v>
      </c>
      <c r="E19" s="264">
        <v>42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-0.26</v>
      </c>
      <c r="K19" s="267">
        <f>E19*J19</f>
        <v>-10.92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2"/>
      <c r="C20" s="422" t="s">
        <v>425</v>
      </c>
      <c r="D20" s="423"/>
      <c r="E20" s="273">
        <v>7.08</v>
      </c>
      <c r="F20" s="274"/>
      <c r="G20" s="275"/>
      <c r="H20" s="276"/>
      <c r="I20" s="270"/>
      <c r="J20" s="277"/>
      <c r="K20" s="270"/>
      <c r="M20" s="271" t="s">
        <v>425</v>
      </c>
      <c r="O20" s="259"/>
    </row>
    <row r="21" spans="1:15" ht="12.75">
      <c r="A21" s="268"/>
      <c r="B21" s="272"/>
      <c r="C21" s="422" t="s">
        <v>426</v>
      </c>
      <c r="D21" s="423"/>
      <c r="E21" s="273">
        <v>34.92</v>
      </c>
      <c r="F21" s="274"/>
      <c r="G21" s="275"/>
      <c r="H21" s="276"/>
      <c r="I21" s="270"/>
      <c r="J21" s="277"/>
      <c r="K21" s="270"/>
      <c r="M21" s="271" t="s">
        <v>426</v>
      </c>
      <c r="O21" s="259"/>
    </row>
    <row r="22" spans="1:80" ht="12.75">
      <c r="A22" s="260">
        <v>4</v>
      </c>
      <c r="B22" s="261" t="s">
        <v>427</v>
      </c>
      <c r="C22" s="262" t="s">
        <v>428</v>
      </c>
      <c r="D22" s="263" t="s">
        <v>146</v>
      </c>
      <c r="E22" s="264">
        <v>27.35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-0.242</v>
      </c>
      <c r="K22" s="267">
        <f>E22*J22</f>
        <v>-6.6187000000000005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15" ht="12.75">
      <c r="A23" s="268"/>
      <c r="B23" s="272"/>
      <c r="C23" s="422" t="s">
        <v>429</v>
      </c>
      <c r="D23" s="423"/>
      <c r="E23" s="273">
        <v>0</v>
      </c>
      <c r="F23" s="274"/>
      <c r="G23" s="275"/>
      <c r="H23" s="276"/>
      <c r="I23" s="270"/>
      <c r="J23" s="277"/>
      <c r="K23" s="270"/>
      <c r="M23" s="271" t="s">
        <v>429</v>
      </c>
      <c r="O23" s="259"/>
    </row>
    <row r="24" spans="1:15" ht="12.75">
      <c r="A24" s="268"/>
      <c r="B24" s="272"/>
      <c r="C24" s="422" t="s">
        <v>430</v>
      </c>
      <c r="D24" s="423"/>
      <c r="E24" s="273">
        <v>27.35</v>
      </c>
      <c r="F24" s="274"/>
      <c r="G24" s="275"/>
      <c r="H24" s="276"/>
      <c r="I24" s="270"/>
      <c r="J24" s="277"/>
      <c r="K24" s="270"/>
      <c r="M24" s="271" t="s">
        <v>430</v>
      </c>
      <c r="O24" s="259"/>
    </row>
    <row r="25" spans="1:80" ht="22.5">
      <c r="A25" s="260">
        <v>5</v>
      </c>
      <c r="B25" s="261" t="s">
        <v>431</v>
      </c>
      <c r="C25" s="262" t="s">
        <v>432</v>
      </c>
      <c r="D25" s="263" t="s">
        <v>326</v>
      </c>
      <c r="E25" s="264">
        <v>1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0</v>
      </c>
      <c r="AC25" s="232">
        <v>0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0</v>
      </c>
    </row>
    <row r="26" spans="1:80" ht="12.75">
      <c r="A26" s="260">
        <v>6</v>
      </c>
      <c r="B26" s="261" t="s">
        <v>112</v>
      </c>
      <c r="C26" s="262" t="s">
        <v>113</v>
      </c>
      <c r="D26" s="263" t="s">
        <v>114</v>
      </c>
      <c r="E26" s="264">
        <v>259.956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15" ht="12.75">
      <c r="A27" s="268"/>
      <c r="B27" s="269"/>
      <c r="C27" s="429"/>
      <c r="D27" s="430"/>
      <c r="E27" s="430"/>
      <c r="F27" s="430"/>
      <c r="G27" s="431"/>
      <c r="I27" s="270"/>
      <c r="K27" s="270"/>
      <c r="L27" s="271"/>
      <c r="O27" s="259">
        <v>3</v>
      </c>
    </row>
    <row r="28" spans="1:15" ht="22.5">
      <c r="A28" s="268"/>
      <c r="B28" s="272"/>
      <c r="C28" s="422" t="s">
        <v>433</v>
      </c>
      <c r="D28" s="423"/>
      <c r="E28" s="273">
        <v>137.268</v>
      </c>
      <c r="F28" s="274"/>
      <c r="G28" s="275"/>
      <c r="H28" s="276"/>
      <c r="I28" s="270"/>
      <c r="J28" s="277"/>
      <c r="K28" s="270"/>
      <c r="M28" s="271" t="s">
        <v>433</v>
      </c>
      <c r="O28" s="259"/>
    </row>
    <row r="29" spans="1:15" ht="12.75">
      <c r="A29" s="268"/>
      <c r="B29" s="272"/>
      <c r="C29" s="422" t="s">
        <v>434</v>
      </c>
      <c r="D29" s="423"/>
      <c r="E29" s="273">
        <v>40.1976</v>
      </c>
      <c r="F29" s="274"/>
      <c r="G29" s="275"/>
      <c r="H29" s="276"/>
      <c r="I29" s="270"/>
      <c r="J29" s="277"/>
      <c r="K29" s="270"/>
      <c r="M29" s="271" t="s">
        <v>434</v>
      </c>
      <c r="O29" s="259"/>
    </row>
    <row r="30" spans="1:15" ht="12.75">
      <c r="A30" s="268"/>
      <c r="B30" s="272"/>
      <c r="C30" s="422" t="s">
        <v>435</v>
      </c>
      <c r="D30" s="423"/>
      <c r="E30" s="273">
        <v>38.7504</v>
      </c>
      <c r="F30" s="274"/>
      <c r="G30" s="275"/>
      <c r="H30" s="276"/>
      <c r="I30" s="270"/>
      <c r="J30" s="277"/>
      <c r="K30" s="270"/>
      <c r="M30" s="271" t="s">
        <v>435</v>
      </c>
      <c r="O30" s="259"/>
    </row>
    <row r="31" spans="1:15" ht="12.75">
      <c r="A31" s="268"/>
      <c r="B31" s="272"/>
      <c r="C31" s="422" t="s">
        <v>436</v>
      </c>
      <c r="D31" s="423"/>
      <c r="E31" s="273">
        <v>22.824</v>
      </c>
      <c r="F31" s="274"/>
      <c r="G31" s="275"/>
      <c r="H31" s="276"/>
      <c r="I31" s="270"/>
      <c r="J31" s="277"/>
      <c r="K31" s="270"/>
      <c r="M31" s="271" t="s">
        <v>436</v>
      </c>
      <c r="O31" s="259"/>
    </row>
    <row r="32" spans="1:15" ht="12.75">
      <c r="A32" s="268"/>
      <c r="B32" s="272"/>
      <c r="C32" s="422" t="s">
        <v>437</v>
      </c>
      <c r="D32" s="423"/>
      <c r="E32" s="273">
        <v>20.916</v>
      </c>
      <c r="F32" s="274"/>
      <c r="G32" s="275"/>
      <c r="H32" s="276"/>
      <c r="I32" s="270"/>
      <c r="J32" s="277"/>
      <c r="K32" s="270"/>
      <c r="M32" s="271" t="s">
        <v>437</v>
      </c>
      <c r="O32" s="259"/>
    </row>
    <row r="33" spans="1:80" ht="12.75">
      <c r="A33" s="260">
        <v>7</v>
      </c>
      <c r="B33" s="261" t="s">
        <v>117</v>
      </c>
      <c r="C33" s="262" t="s">
        <v>118</v>
      </c>
      <c r="D33" s="263" t="s">
        <v>114</v>
      </c>
      <c r="E33" s="264">
        <v>259.956</v>
      </c>
      <c r="F33" s="264">
        <v>0</v>
      </c>
      <c r="G33" s="265">
        <f>E33*F33</f>
        <v>0</v>
      </c>
      <c r="H33" s="266">
        <v>0</v>
      </c>
      <c r="I33" s="267">
        <f>E33*H33</f>
        <v>0</v>
      </c>
      <c r="J33" s="266">
        <v>0</v>
      </c>
      <c r="K33" s="267">
        <f>E33*J33</f>
        <v>0</v>
      </c>
      <c r="O33" s="259">
        <v>2</v>
      </c>
      <c r="AA33" s="232">
        <v>1</v>
      </c>
      <c r="AB33" s="232">
        <v>1</v>
      </c>
      <c r="AC33" s="232">
        <v>1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1</v>
      </c>
      <c r="CB33" s="259">
        <v>1</v>
      </c>
    </row>
    <row r="34" spans="1:80" ht="12.75">
      <c r="A34" s="260">
        <v>8</v>
      </c>
      <c r="B34" s="261" t="s">
        <v>119</v>
      </c>
      <c r="C34" s="262" t="s">
        <v>120</v>
      </c>
      <c r="D34" s="263" t="s">
        <v>114</v>
      </c>
      <c r="E34" s="264">
        <v>10</v>
      </c>
      <c r="F34" s="264">
        <v>0</v>
      </c>
      <c r="G34" s="265">
        <f>E34*F34</f>
        <v>0</v>
      </c>
      <c r="H34" s="266">
        <v>0</v>
      </c>
      <c r="I34" s="267">
        <f>E34*H34</f>
        <v>0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80" ht="12.75">
      <c r="A35" s="260">
        <v>9</v>
      </c>
      <c r="B35" s="261" t="s">
        <v>121</v>
      </c>
      <c r="C35" s="262" t="s">
        <v>122</v>
      </c>
      <c r="D35" s="263" t="s">
        <v>114</v>
      </c>
      <c r="E35" s="264">
        <v>30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12.75">
      <c r="A36" s="268"/>
      <c r="B36" s="272"/>
      <c r="C36" s="422" t="s">
        <v>438</v>
      </c>
      <c r="D36" s="423"/>
      <c r="E36" s="273">
        <v>30</v>
      </c>
      <c r="F36" s="274"/>
      <c r="G36" s="275"/>
      <c r="H36" s="276"/>
      <c r="I36" s="270"/>
      <c r="J36" s="277"/>
      <c r="K36" s="270"/>
      <c r="M36" s="271">
        <v>30</v>
      </c>
      <c r="O36" s="259"/>
    </row>
    <row r="37" spans="1:80" ht="12.75">
      <c r="A37" s="260">
        <v>10</v>
      </c>
      <c r="B37" s="261" t="s">
        <v>439</v>
      </c>
      <c r="C37" s="262" t="s">
        <v>440</v>
      </c>
      <c r="D37" s="263" t="s">
        <v>114</v>
      </c>
      <c r="E37" s="264">
        <v>259.956</v>
      </c>
      <c r="F37" s="264">
        <v>0</v>
      </c>
      <c r="G37" s="265">
        <f>E37*F37</f>
        <v>0</v>
      </c>
      <c r="H37" s="266">
        <v>0</v>
      </c>
      <c r="I37" s="267">
        <f>E37*H37</f>
        <v>0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15" ht="12.75">
      <c r="A38" s="268"/>
      <c r="B38" s="272"/>
      <c r="C38" s="422" t="s">
        <v>441</v>
      </c>
      <c r="D38" s="423"/>
      <c r="E38" s="273">
        <v>137.268</v>
      </c>
      <c r="F38" s="274"/>
      <c r="G38" s="275"/>
      <c r="H38" s="276"/>
      <c r="I38" s="270"/>
      <c r="J38" s="277"/>
      <c r="K38" s="270"/>
      <c r="M38" s="271" t="s">
        <v>441</v>
      </c>
      <c r="O38" s="259"/>
    </row>
    <row r="39" spans="1:15" ht="12.75">
      <c r="A39" s="268"/>
      <c r="B39" s="272"/>
      <c r="C39" s="422" t="s">
        <v>434</v>
      </c>
      <c r="D39" s="423"/>
      <c r="E39" s="273">
        <v>40.1976</v>
      </c>
      <c r="F39" s="274"/>
      <c r="G39" s="275"/>
      <c r="H39" s="276"/>
      <c r="I39" s="270"/>
      <c r="J39" s="277"/>
      <c r="K39" s="270"/>
      <c r="M39" s="271" t="s">
        <v>434</v>
      </c>
      <c r="O39" s="259"/>
    </row>
    <row r="40" spans="1:15" ht="12.75">
      <c r="A40" s="268"/>
      <c r="B40" s="272"/>
      <c r="C40" s="422" t="s">
        <v>435</v>
      </c>
      <c r="D40" s="423"/>
      <c r="E40" s="273">
        <v>38.7504</v>
      </c>
      <c r="F40" s="274"/>
      <c r="G40" s="275"/>
      <c r="H40" s="276"/>
      <c r="I40" s="270"/>
      <c r="J40" s="277"/>
      <c r="K40" s="270"/>
      <c r="M40" s="271" t="s">
        <v>435</v>
      </c>
      <c r="O40" s="259"/>
    </row>
    <row r="41" spans="1:15" ht="12.75">
      <c r="A41" s="268"/>
      <c r="B41" s="272"/>
      <c r="C41" s="422" t="s">
        <v>436</v>
      </c>
      <c r="D41" s="423"/>
      <c r="E41" s="273">
        <v>22.824</v>
      </c>
      <c r="F41" s="274"/>
      <c r="G41" s="275"/>
      <c r="H41" s="276"/>
      <c r="I41" s="270"/>
      <c r="J41" s="277"/>
      <c r="K41" s="270"/>
      <c r="M41" s="271" t="s">
        <v>436</v>
      </c>
      <c r="O41" s="259"/>
    </row>
    <row r="42" spans="1:15" ht="12.75">
      <c r="A42" s="268"/>
      <c r="B42" s="272"/>
      <c r="C42" s="422" t="s">
        <v>437</v>
      </c>
      <c r="D42" s="423"/>
      <c r="E42" s="273">
        <v>20.916</v>
      </c>
      <c r="F42" s="274"/>
      <c r="G42" s="275"/>
      <c r="H42" s="276"/>
      <c r="I42" s="270"/>
      <c r="J42" s="277"/>
      <c r="K42" s="270"/>
      <c r="M42" s="271" t="s">
        <v>437</v>
      </c>
      <c r="O42" s="259"/>
    </row>
    <row r="43" spans="1:80" ht="12.75">
      <c r="A43" s="260">
        <v>11</v>
      </c>
      <c r="B43" s="261" t="s">
        <v>442</v>
      </c>
      <c r="C43" s="262" t="s">
        <v>443</v>
      </c>
      <c r="D43" s="263" t="s">
        <v>146</v>
      </c>
      <c r="E43" s="264">
        <v>27.35</v>
      </c>
      <c r="F43" s="264">
        <v>0</v>
      </c>
      <c r="G43" s="265">
        <f>E43*F43</f>
        <v>0</v>
      </c>
      <c r="H43" s="266">
        <v>0</v>
      </c>
      <c r="I43" s="267">
        <f>E43*H43</f>
        <v>0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15" ht="12.75">
      <c r="A44" s="268"/>
      <c r="B44" s="272"/>
      <c r="C44" s="422" t="s">
        <v>429</v>
      </c>
      <c r="D44" s="423"/>
      <c r="E44" s="273">
        <v>0</v>
      </c>
      <c r="F44" s="274"/>
      <c r="G44" s="275"/>
      <c r="H44" s="276"/>
      <c r="I44" s="270"/>
      <c r="J44" s="277"/>
      <c r="K44" s="270"/>
      <c r="M44" s="271" t="s">
        <v>429</v>
      </c>
      <c r="O44" s="259"/>
    </row>
    <row r="45" spans="1:15" ht="22.5">
      <c r="A45" s="268"/>
      <c r="B45" s="272"/>
      <c r="C45" s="422" t="s">
        <v>444</v>
      </c>
      <c r="D45" s="423"/>
      <c r="E45" s="273">
        <v>27.35</v>
      </c>
      <c r="F45" s="274"/>
      <c r="G45" s="275"/>
      <c r="H45" s="276"/>
      <c r="I45" s="270"/>
      <c r="J45" s="277"/>
      <c r="K45" s="270"/>
      <c r="M45" s="271" t="s">
        <v>444</v>
      </c>
      <c r="O45" s="259"/>
    </row>
    <row r="46" spans="1:80" ht="12.75">
      <c r="A46" s="260">
        <v>12</v>
      </c>
      <c r="B46" s="261" t="s">
        <v>123</v>
      </c>
      <c r="C46" s="262" t="s">
        <v>124</v>
      </c>
      <c r="D46" s="263" t="s">
        <v>114</v>
      </c>
      <c r="E46" s="264">
        <v>10</v>
      </c>
      <c r="F46" s="264">
        <v>0</v>
      </c>
      <c r="G46" s="265">
        <f>E46*F46</f>
        <v>0</v>
      </c>
      <c r="H46" s="266">
        <v>0</v>
      </c>
      <c r="I46" s="267">
        <f>E46*H46</f>
        <v>0</v>
      </c>
      <c r="J46" s="266">
        <v>0</v>
      </c>
      <c r="K46" s="267">
        <f>E46*J46</f>
        <v>0</v>
      </c>
      <c r="O46" s="259">
        <v>2</v>
      </c>
      <c r="AA46" s="232">
        <v>1</v>
      </c>
      <c r="AB46" s="232">
        <v>1</v>
      </c>
      <c r="AC46" s="232">
        <v>1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1</v>
      </c>
      <c r="CB46" s="259">
        <v>1</v>
      </c>
    </row>
    <row r="47" spans="1:57" ht="12.75">
      <c r="A47" s="278"/>
      <c r="B47" s="279" t="s">
        <v>102</v>
      </c>
      <c r="C47" s="280" t="s">
        <v>111</v>
      </c>
      <c r="D47" s="281"/>
      <c r="E47" s="282"/>
      <c r="F47" s="283"/>
      <c r="G47" s="284">
        <f>SUM(G7:G46)</f>
        <v>0</v>
      </c>
      <c r="H47" s="285"/>
      <c r="I47" s="286">
        <f>SUM(I7:I46)</f>
        <v>0</v>
      </c>
      <c r="J47" s="285"/>
      <c r="K47" s="286">
        <f>SUM(K7:K46)</f>
        <v>-41.48777200000001</v>
      </c>
      <c r="O47" s="259">
        <v>4</v>
      </c>
      <c r="BA47" s="287">
        <f>SUM(BA7:BA46)</f>
        <v>0</v>
      </c>
      <c r="BB47" s="287">
        <f>SUM(BB7:BB46)</f>
        <v>0</v>
      </c>
      <c r="BC47" s="287">
        <f>SUM(BC7:BC46)</f>
        <v>0</v>
      </c>
      <c r="BD47" s="287">
        <f>SUM(BD7:BD46)</f>
        <v>0</v>
      </c>
      <c r="BE47" s="287">
        <f>SUM(BE7:BE46)</f>
        <v>0</v>
      </c>
    </row>
    <row r="48" spans="1:15" ht="12.75">
      <c r="A48" s="249" t="s">
        <v>98</v>
      </c>
      <c r="B48" s="250" t="s">
        <v>445</v>
      </c>
      <c r="C48" s="251" t="s">
        <v>446</v>
      </c>
      <c r="D48" s="252"/>
      <c r="E48" s="253"/>
      <c r="F48" s="253"/>
      <c r="G48" s="254"/>
      <c r="H48" s="255"/>
      <c r="I48" s="256"/>
      <c r="J48" s="257"/>
      <c r="K48" s="258"/>
      <c r="O48" s="259">
        <v>1</v>
      </c>
    </row>
    <row r="49" spans="1:80" ht="22.5">
      <c r="A49" s="260">
        <v>13</v>
      </c>
      <c r="B49" s="261" t="s">
        <v>448</v>
      </c>
      <c r="C49" s="262" t="s">
        <v>449</v>
      </c>
      <c r="D49" s="263" t="s">
        <v>101</v>
      </c>
      <c r="E49" s="264">
        <v>25</v>
      </c>
      <c r="F49" s="264">
        <v>0</v>
      </c>
      <c r="G49" s="265">
        <f>E49*F49</f>
        <v>0</v>
      </c>
      <c r="H49" s="266">
        <v>0</v>
      </c>
      <c r="I49" s="267">
        <f>E49*H49</f>
        <v>0</v>
      </c>
      <c r="J49" s="266">
        <v>0</v>
      </c>
      <c r="K49" s="267">
        <f>E49*J49</f>
        <v>0</v>
      </c>
      <c r="O49" s="259">
        <v>2</v>
      </c>
      <c r="AA49" s="232">
        <v>1</v>
      </c>
      <c r="AB49" s="232">
        <v>1</v>
      </c>
      <c r="AC49" s="232">
        <v>1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1</v>
      </c>
      <c r="CB49" s="259">
        <v>1</v>
      </c>
    </row>
    <row r="50" spans="1:15" ht="12.75">
      <c r="A50" s="268"/>
      <c r="B50" s="272"/>
      <c r="C50" s="422" t="s">
        <v>450</v>
      </c>
      <c r="D50" s="423"/>
      <c r="E50" s="273">
        <v>25</v>
      </c>
      <c r="F50" s="274"/>
      <c r="G50" s="275"/>
      <c r="H50" s="276"/>
      <c r="I50" s="270"/>
      <c r="J50" s="277"/>
      <c r="K50" s="270"/>
      <c r="M50" s="271" t="s">
        <v>450</v>
      </c>
      <c r="O50" s="259"/>
    </row>
    <row r="51" spans="1:80" ht="22.5">
      <c r="A51" s="260">
        <v>14</v>
      </c>
      <c r="B51" s="261" t="s">
        <v>451</v>
      </c>
      <c r="C51" s="262" t="s">
        <v>452</v>
      </c>
      <c r="D51" s="263" t="s">
        <v>326</v>
      </c>
      <c r="E51" s="264">
        <v>5</v>
      </c>
      <c r="F51" s="264">
        <v>0</v>
      </c>
      <c r="G51" s="265">
        <f>E51*F51</f>
        <v>0</v>
      </c>
      <c r="H51" s="266">
        <v>0</v>
      </c>
      <c r="I51" s="267">
        <f>E51*H51</f>
        <v>0</v>
      </c>
      <c r="J51" s="266">
        <v>0</v>
      </c>
      <c r="K51" s="267">
        <f>E51*J51</f>
        <v>0</v>
      </c>
      <c r="O51" s="259">
        <v>2</v>
      </c>
      <c r="AA51" s="232">
        <v>1</v>
      </c>
      <c r="AB51" s="232">
        <v>1</v>
      </c>
      <c r="AC51" s="232">
        <v>1</v>
      </c>
      <c r="AZ51" s="232">
        <v>1</v>
      </c>
      <c r="BA51" s="232">
        <f>IF(AZ51=1,G51,0)</f>
        <v>0</v>
      </c>
      <c r="BB51" s="232">
        <f>IF(AZ51=2,G51,0)</f>
        <v>0</v>
      </c>
      <c r="BC51" s="232">
        <f>IF(AZ51=3,G51,0)</f>
        <v>0</v>
      </c>
      <c r="BD51" s="232">
        <f>IF(AZ51=4,G51,0)</f>
        <v>0</v>
      </c>
      <c r="BE51" s="232">
        <f>IF(AZ51=5,G51,0)</f>
        <v>0</v>
      </c>
      <c r="CA51" s="259">
        <v>1</v>
      </c>
      <c r="CB51" s="259">
        <v>1</v>
      </c>
    </row>
    <row r="52" spans="1:15" ht="12.75">
      <c r="A52" s="268"/>
      <c r="B52" s="269"/>
      <c r="C52" s="429"/>
      <c r="D52" s="430"/>
      <c r="E52" s="430"/>
      <c r="F52" s="430"/>
      <c r="G52" s="431"/>
      <c r="I52" s="270"/>
      <c r="K52" s="270"/>
      <c r="L52" s="271"/>
      <c r="O52" s="259">
        <v>3</v>
      </c>
    </row>
    <row r="53" spans="1:15" ht="12.75">
      <c r="A53" s="268"/>
      <c r="B53" s="272"/>
      <c r="C53" s="422" t="s">
        <v>453</v>
      </c>
      <c r="D53" s="423"/>
      <c r="E53" s="273">
        <v>5</v>
      </c>
      <c r="F53" s="274"/>
      <c r="G53" s="275"/>
      <c r="H53" s="276"/>
      <c r="I53" s="270"/>
      <c r="J53" s="277"/>
      <c r="K53" s="270"/>
      <c r="M53" s="271" t="s">
        <v>453</v>
      </c>
      <c r="O53" s="259"/>
    </row>
    <row r="54" spans="1:15" ht="12.75">
      <c r="A54" s="260">
        <v>15</v>
      </c>
      <c r="B54" s="261" t="s">
        <v>1026</v>
      </c>
      <c r="C54" s="262" t="s">
        <v>1027</v>
      </c>
      <c r="D54" s="263" t="s">
        <v>326</v>
      </c>
      <c r="E54" s="264">
        <v>1</v>
      </c>
      <c r="F54" s="264">
        <v>0</v>
      </c>
      <c r="G54" s="265">
        <f>F54*E54</f>
        <v>0</v>
      </c>
      <c r="H54" s="277"/>
      <c r="I54" s="270"/>
      <c r="J54" s="277"/>
      <c r="K54" s="270"/>
      <c r="M54" s="271"/>
      <c r="O54" s="259"/>
    </row>
    <row r="55" spans="1:15" ht="22.5">
      <c r="A55" s="260">
        <v>16</v>
      </c>
      <c r="B55" s="261" t="s">
        <v>1028</v>
      </c>
      <c r="C55" s="262" t="s">
        <v>1029</v>
      </c>
      <c r="D55" s="263" t="s">
        <v>326</v>
      </c>
      <c r="E55" s="264">
        <v>1</v>
      </c>
      <c r="F55" s="264">
        <v>0</v>
      </c>
      <c r="G55" s="265">
        <f>F55*E55</f>
        <v>0</v>
      </c>
      <c r="H55" s="277"/>
      <c r="I55" s="270"/>
      <c r="J55" s="277"/>
      <c r="K55" s="270"/>
      <c r="M55" s="271"/>
      <c r="O55" s="259"/>
    </row>
    <row r="56" spans="1:15" ht="12.75">
      <c r="A56" s="260">
        <v>17</v>
      </c>
      <c r="B56" s="261" t="s">
        <v>1030</v>
      </c>
      <c r="C56" s="262" t="s">
        <v>1031</v>
      </c>
      <c r="D56" s="263" t="s">
        <v>326</v>
      </c>
      <c r="E56" s="264">
        <v>1</v>
      </c>
      <c r="F56" s="264">
        <v>0</v>
      </c>
      <c r="G56" s="265">
        <f>F56*E56</f>
        <v>0</v>
      </c>
      <c r="H56" s="277"/>
      <c r="I56" s="270"/>
      <c r="J56" s="277"/>
      <c r="K56" s="270"/>
      <c r="M56" s="271"/>
      <c r="O56" s="259"/>
    </row>
    <row r="57" spans="1:15" ht="22.5">
      <c r="A57" s="260">
        <v>18</v>
      </c>
      <c r="B57" s="261" t="s">
        <v>1032</v>
      </c>
      <c r="C57" s="262" t="s">
        <v>1033</v>
      </c>
      <c r="D57" s="263" t="s">
        <v>326</v>
      </c>
      <c r="E57" s="264">
        <v>1</v>
      </c>
      <c r="F57" s="264">
        <v>0</v>
      </c>
      <c r="G57" s="265">
        <f>F57*E57</f>
        <v>0</v>
      </c>
      <c r="H57" s="277"/>
      <c r="I57" s="270"/>
      <c r="J57" s="277"/>
      <c r="K57" s="270"/>
      <c r="M57" s="271"/>
      <c r="O57" s="259"/>
    </row>
    <row r="58" spans="1:57" ht="12.75">
      <c r="A58" s="278"/>
      <c r="B58" s="279" t="s">
        <v>102</v>
      </c>
      <c r="C58" s="280" t="s">
        <v>447</v>
      </c>
      <c r="D58" s="281"/>
      <c r="E58" s="282"/>
      <c r="F58" s="283"/>
      <c r="G58" s="284">
        <f>G49+G51+G54+G55+G56+G57</f>
        <v>0</v>
      </c>
      <c r="H58" s="285"/>
      <c r="I58" s="286">
        <f>SUM(I48:I53)</f>
        <v>0</v>
      </c>
      <c r="J58" s="285"/>
      <c r="K58" s="286">
        <f>SUM(K48:K53)</f>
        <v>0</v>
      </c>
      <c r="O58" s="259">
        <v>4</v>
      </c>
      <c r="BA58" s="287">
        <f>SUM(BA48:BA53)</f>
        <v>0</v>
      </c>
      <c r="BB58" s="287">
        <f>SUM(BB48:BB53)</f>
        <v>0</v>
      </c>
      <c r="BC58" s="287">
        <f>SUM(BC48:BC53)</f>
        <v>0</v>
      </c>
      <c r="BD58" s="287">
        <f>SUM(BD48:BD53)</f>
        <v>0</v>
      </c>
      <c r="BE58" s="287">
        <f>SUM(BE48:BE53)</f>
        <v>0</v>
      </c>
    </row>
    <row r="59" spans="1:15" ht="12.75">
      <c r="A59" s="249" t="s">
        <v>98</v>
      </c>
      <c r="B59" s="250" t="s">
        <v>167</v>
      </c>
      <c r="C59" s="251" t="s">
        <v>168</v>
      </c>
      <c r="D59" s="252"/>
      <c r="E59" s="253"/>
      <c r="F59" s="253"/>
      <c r="G59" s="254"/>
      <c r="H59" s="255"/>
      <c r="I59" s="256"/>
      <c r="J59" s="257"/>
      <c r="K59" s="258"/>
      <c r="O59" s="259">
        <v>1</v>
      </c>
    </row>
    <row r="60" spans="1:80" ht="12.75">
      <c r="A60" s="260">
        <v>19</v>
      </c>
      <c r="B60" s="261" t="s">
        <v>454</v>
      </c>
      <c r="C60" s="262" t="s">
        <v>455</v>
      </c>
      <c r="D60" s="263" t="s">
        <v>179</v>
      </c>
      <c r="E60" s="264">
        <v>21</v>
      </c>
      <c r="F60" s="264">
        <v>0</v>
      </c>
      <c r="G60" s="265">
        <f>E60*F60</f>
        <v>0</v>
      </c>
      <c r="H60" s="266">
        <v>1.95224</v>
      </c>
      <c r="I60" s="267">
        <f>E60*H60</f>
        <v>40.99704</v>
      </c>
      <c r="J60" s="266">
        <v>0</v>
      </c>
      <c r="K60" s="267">
        <f>E60*J60</f>
        <v>0</v>
      </c>
      <c r="O60" s="259">
        <v>2</v>
      </c>
      <c r="AA60" s="232">
        <v>1</v>
      </c>
      <c r="AB60" s="232">
        <v>1</v>
      </c>
      <c r="AC60" s="232">
        <v>1</v>
      </c>
      <c r="AZ60" s="232">
        <v>1</v>
      </c>
      <c r="BA60" s="232">
        <f>IF(AZ60=1,G60,0)</f>
        <v>0</v>
      </c>
      <c r="BB60" s="232">
        <f>IF(AZ60=2,G60,0)</f>
        <v>0</v>
      </c>
      <c r="BC60" s="232">
        <f>IF(AZ60=3,G60,0)</f>
        <v>0</v>
      </c>
      <c r="BD60" s="232">
        <f>IF(AZ60=4,G60,0)</f>
        <v>0</v>
      </c>
      <c r="BE60" s="232">
        <f>IF(AZ60=5,G60,0)</f>
        <v>0</v>
      </c>
      <c r="CA60" s="259">
        <v>1</v>
      </c>
      <c r="CB60" s="259">
        <v>1</v>
      </c>
    </row>
    <row r="61" spans="1:15" ht="12.75">
      <c r="A61" s="268"/>
      <c r="B61" s="272"/>
      <c r="C61" s="422" t="s">
        <v>456</v>
      </c>
      <c r="D61" s="423"/>
      <c r="E61" s="273">
        <v>6</v>
      </c>
      <c r="F61" s="274"/>
      <c r="G61" s="275"/>
      <c r="H61" s="276"/>
      <c r="I61" s="270"/>
      <c r="J61" s="277"/>
      <c r="K61" s="270"/>
      <c r="M61" s="271" t="s">
        <v>456</v>
      </c>
      <c r="O61" s="259"/>
    </row>
    <row r="62" spans="1:15" ht="12.75">
      <c r="A62" s="268"/>
      <c r="B62" s="272"/>
      <c r="C62" s="422" t="s">
        <v>457</v>
      </c>
      <c r="D62" s="423"/>
      <c r="E62" s="273">
        <v>15</v>
      </c>
      <c r="F62" s="274"/>
      <c r="G62" s="275"/>
      <c r="H62" s="276"/>
      <c r="I62" s="270"/>
      <c r="J62" s="277"/>
      <c r="K62" s="270"/>
      <c r="M62" s="271" t="s">
        <v>457</v>
      </c>
      <c r="O62" s="259"/>
    </row>
    <row r="63" spans="1:57" ht="12.75">
      <c r="A63" s="278"/>
      <c r="B63" s="279" t="s">
        <v>102</v>
      </c>
      <c r="C63" s="280" t="s">
        <v>169</v>
      </c>
      <c r="D63" s="281"/>
      <c r="E63" s="282"/>
      <c r="F63" s="283"/>
      <c r="G63" s="284">
        <f>SUM(G59:G62)</f>
        <v>0</v>
      </c>
      <c r="H63" s="285"/>
      <c r="I63" s="286">
        <f>SUM(I59:I62)</f>
        <v>40.99704</v>
      </c>
      <c r="J63" s="285"/>
      <c r="K63" s="286">
        <f>SUM(K59:K62)</f>
        <v>0</v>
      </c>
      <c r="O63" s="259">
        <v>4</v>
      </c>
      <c r="BA63" s="287">
        <f>SUM(BA59:BA62)</f>
        <v>0</v>
      </c>
      <c r="BB63" s="287">
        <f>SUM(BB59:BB62)</f>
        <v>0</v>
      </c>
      <c r="BC63" s="287">
        <f>SUM(BC59:BC62)</f>
        <v>0</v>
      </c>
      <c r="BD63" s="287">
        <f>SUM(BD59:BD62)</f>
        <v>0</v>
      </c>
      <c r="BE63" s="287">
        <f>SUM(BE59:BE62)</f>
        <v>0</v>
      </c>
    </row>
    <row r="64" spans="1:15" ht="12.75">
      <c r="A64" s="249" t="s">
        <v>98</v>
      </c>
      <c r="B64" s="250" t="s">
        <v>458</v>
      </c>
      <c r="C64" s="251" t="s">
        <v>459</v>
      </c>
      <c r="D64" s="252"/>
      <c r="E64" s="253"/>
      <c r="F64" s="253"/>
      <c r="G64" s="254"/>
      <c r="H64" s="255"/>
      <c r="I64" s="256"/>
      <c r="J64" s="257"/>
      <c r="K64" s="258"/>
      <c r="O64" s="259">
        <v>1</v>
      </c>
    </row>
    <row r="65" spans="1:80" ht="22.5">
      <c r="A65" s="260">
        <v>20</v>
      </c>
      <c r="B65" s="261" t="s">
        <v>461</v>
      </c>
      <c r="C65" s="262" t="s">
        <v>462</v>
      </c>
      <c r="D65" s="263" t="s">
        <v>146</v>
      </c>
      <c r="E65" s="264">
        <v>173.544</v>
      </c>
      <c r="F65" s="264">
        <v>0</v>
      </c>
      <c r="G65" s="265">
        <f>E65*F65</f>
        <v>0</v>
      </c>
      <c r="H65" s="266">
        <v>0.16192</v>
      </c>
      <c r="I65" s="267">
        <f>E65*H65</f>
        <v>28.100244480000004</v>
      </c>
      <c r="J65" s="266">
        <v>0</v>
      </c>
      <c r="K65" s="267">
        <f>E65*J65</f>
        <v>0</v>
      </c>
      <c r="O65" s="259">
        <v>2</v>
      </c>
      <c r="AA65" s="232">
        <v>1</v>
      </c>
      <c r="AB65" s="232">
        <v>0</v>
      </c>
      <c r="AC65" s="232">
        <v>0</v>
      </c>
      <c r="AZ65" s="232">
        <v>1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</v>
      </c>
      <c r="CB65" s="259">
        <v>0</v>
      </c>
    </row>
    <row r="66" spans="1:15" ht="33.75">
      <c r="A66" s="268"/>
      <c r="B66" s="272"/>
      <c r="C66" s="422" t="s">
        <v>420</v>
      </c>
      <c r="D66" s="423"/>
      <c r="E66" s="273">
        <v>63.752</v>
      </c>
      <c r="F66" s="274"/>
      <c r="G66" s="275"/>
      <c r="H66" s="276"/>
      <c r="I66" s="270"/>
      <c r="J66" s="277"/>
      <c r="K66" s="270"/>
      <c r="M66" s="271" t="s">
        <v>420</v>
      </c>
      <c r="O66" s="259"/>
    </row>
    <row r="67" spans="1:15" ht="33.75">
      <c r="A67" s="268"/>
      <c r="B67" s="272"/>
      <c r="C67" s="422" t="s">
        <v>421</v>
      </c>
      <c r="D67" s="423"/>
      <c r="E67" s="273">
        <v>32.5</v>
      </c>
      <c r="F67" s="274"/>
      <c r="G67" s="275"/>
      <c r="H67" s="276"/>
      <c r="I67" s="270"/>
      <c r="J67" s="277"/>
      <c r="K67" s="270"/>
      <c r="M67" s="271" t="s">
        <v>421</v>
      </c>
      <c r="O67" s="259"/>
    </row>
    <row r="68" spans="1:15" ht="12.75">
      <c r="A68" s="268"/>
      <c r="B68" s="272"/>
      <c r="C68" s="422" t="s">
        <v>422</v>
      </c>
      <c r="D68" s="423"/>
      <c r="E68" s="273">
        <v>77.292</v>
      </c>
      <c r="F68" s="274"/>
      <c r="G68" s="275"/>
      <c r="H68" s="276"/>
      <c r="I68" s="270"/>
      <c r="J68" s="277"/>
      <c r="K68" s="270"/>
      <c r="M68" s="271" t="s">
        <v>422</v>
      </c>
      <c r="O68" s="259"/>
    </row>
    <row r="69" spans="1:80" ht="12.75">
      <c r="A69" s="260">
        <v>21</v>
      </c>
      <c r="B69" s="261" t="s">
        <v>463</v>
      </c>
      <c r="C69" s="262" t="s">
        <v>464</v>
      </c>
      <c r="D69" s="263" t="s">
        <v>146</v>
      </c>
      <c r="E69" s="264">
        <v>27.35</v>
      </c>
      <c r="F69" s="264">
        <v>0</v>
      </c>
      <c r="G69" s="265">
        <f>E69*F69</f>
        <v>0</v>
      </c>
      <c r="H69" s="266">
        <v>0.27994</v>
      </c>
      <c r="I69" s="267">
        <f>E69*H69</f>
        <v>7.656359000000001</v>
      </c>
      <c r="J69" s="266">
        <v>0</v>
      </c>
      <c r="K69" s="267">
        <f>E69*J69</f>
        <v>0</v>
      </c>
      <c r="O69" s="259">
        <v>2</v>
      </c>
      <c r="AA69" s="232">
        <v>1</v>
      </c>
      <c r="AB69" s="232">
        <v>1</v>
      </c>
      <c r="AC69" s="232">
        <v>1</v>
      </c>
      <c r="AZ69" s="232">
        <v>1</v>
      </c>
      <c r="BA69" s="232">
        <f>IF(AZ69=1,G69,0)</f>
        <v>0</v>
      </c>
      <c r="BB69" s="232">
        <f>IF(AZ69=2,G69,0)</f>
        <v>0</v>
      </c>
      <c r="BC69" s="232">
        <f>IF(AZ69=3,G69,0)</f>
        <v>0</v>
      </c>
      <c r="BD69" s="232">
        <f>IF(AZ69=4,G69,0)</f>
        <v>0</v>
      </c>
      <c r="BE69" s="232">
        <f>IF(AZ69=5,G69,0)</f>
        <v>0</v>
      </c>
      <c r="CA69" s="259">
        <v>1</v>
      </c>
      <c r="CB69" s="259">
        <v>1</v>
      </c>
    </row>
    <row r="70" spans="1:15" ht="12.75">
      <c r="A70" s="268"/>
      <c r="B70" s="272"/>
      <c r="C70" s="422" t="s">
        <v>465</v>
      </c>
      <c r="D70" s="423"/>
      <c r="E70" s="273">
        <v>27.35</v>
      </c>
      <c r="F70" s="274"/>
      <c r="G70" s="275"/>
      <c r="H70" s="276"/>
      <c r="I70" s="270"/>
      <c r="J70" s="277"/>
      <c r="K70" s="270"/>
      <c r="M70" s="271" t="s">
        <v>465</v>
      </c>
      <c r="O70" s="259"/>
    </row>
    <row r="71" spans="1:80" ht="12.75">
      <c r="A71" s="260">
        <v>22</v>
      </c>
      <c r="B71" s="261" t="s">
        <v>466</v>
      </c>
      <c r="C71" s="262" t="s">
        <v>467</v>
      </c>
      <c r="D71" s="263" t="s">
        <v>146</v>
      </c>
      <c r="E71" s="264">
        <v>42</v>
      </c>
      <c r="F71" s="264">
        <v>0</v>
      </c>
      <c r="G71" s="265">
        <f>E71*F71</f>
        <v>0</v>
      </c>
      <c r="H71" s="266">
        <v>0.27994</v>
      </c>
      <c r="I71" s="267">
        <f>E71*H71</f>
        <v>11.757480000000001</v>
      </c>
      <c r="J71" s="266">
        <v>0</v>
      </c>
      <c r="K71" s="267">
        <f>E71*J71</f>
        <v>0</v>
      </c>
      <c r="O71" s="259">
        <v>2</v>
      </c>
      <c r="AA71" s="232">
        <v>1</v>
      </c>
      <c r="AB71" s="232">
        <v>1</v>
      </c>
      <c r="AC71" s="232">
        <v>1</v>
      </c>
      <c r="AZ71" s="232">
        <v>1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1</v>
      </c>
      <c r="CB71" s="259">
        <v>1</v>
      </c>
    </row>
    <row r="72" spans="1:15" ht="12.75">
      <c r="A72" s="268"/>
      <c r="B72" s="272"/>
      <c r="C72" s="422" t="s">
        <v>425</v>
      </c>
      <c r="D72" s="423"/>
      <c r="E72" s="273">
        <v>7.08</v>
      </c>
      <c r="F72" s="274"/>
      <c r="G72" s="275"/>
      <c r="H72" s="276"/>
      <c r="I72" s="270"/>
      <c r="J72" s="277"/>
      <c r="K72" s="270"/>
      <c r="M72" s="271" t="s">
        <v>425</v>
      </c>
      <c r="O72" s="259"/>
    </row>
    <row r="73" spans="1:15" ht="12.75">
      <c r="A73" s="268"/>
      <c r="B73" s="272"/>
      <c r="C73" s="422" t="s">
        <v>426</v>
      </c>
      <c r="D73" s="423"/>
      <c r="E73" s="273">
        <v>34.92</v>
      </c>
      <c r="F73" s="274"/>
      <c r="G73" s="275"/>
      <c r="H73" s="276"/>
      <c r="I73" s="270"/>
      <c r="J73" s="277"/>
      <c r="K73" s="270"/>
      <c r="M73" s="271" t="s">
        <v>426</v>
      </c>
      <c r="O73" s="259"/>
    </row>
    <row r="74" spans="1:80" ht="12.75">
      <c r="A74" s="260">
        <v>23</v>
      </c>
      <c r="B74" s="261" t="s">
        <v>468</v>
      </c>
      <c r="C74" s="262" t="s">
        <v>469</v>
      </c>
      <c r="D74" s="263" t="s">
        <v>146</v>
      </c>
      <c r="E74" s="264">
        <v>27.35</v>
      </c>
      <c r="F74" s="264">
        <v>0</v>
      </c>
      <c r="G74" s="265">
        <f>E74*F74</f>
        <v>0</v>
      </c>
      <c r="H74" s="266">
        <v>0.3708</v>
      </c>
      <c r="I74" s="267">
        <f>E74*H74</f>
        <v>10.141380000000002</v>
      </c>
      <c r="J74" s="266">
        <v>0</v>
      </c>
      <c r="K74" s="267">
        <f>E74*J74</f>
        <v>0</v>
      </c>
      <c r="O74" s="259">
        <v>2</v>
      </c>
      <c r="AA74" s="232">
        <v>1</v>
      </c>
      <c r="AB74" s="232">
        <v>1</v>
      </c>
      <c r="AC74" s="232">
        <v>1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</v>
      </c>
      <c r="CB74" s="259">
        <v>1</v>
      </c>
    </row>
    <row r="75" spans="1:15" ht="12.75">
      <c r="A75" s="268"/>
      <c r="B75" s="272"/>
      <c r="C75" s="422" t="s">
        <v>465</v>
      </c>
      <c r="D75" s="423"/>
      <c r="E75" s="273">
        <v>27.35</v>
      </c>
      <c r="F75" s="274"/>
      <c r="G75" s="275"/>
      <c r="H75" s="276"/>
      <c r="I75" s="270"/>
      <c r="J75" s="277"/>
      <c r="K75" s="270"/>
      <c r="M75" s="271" t="s">
        <v>465</v>
      </c>
      <c r="O75" s="259"/>
    </row>
    <row r="76" spans="1:80" ht="12.75">
      <c r="A76" s="260">
        <v>24</v>
      </c>
      <c r="B76" s="261" t="s">
        <v>470</v>
      </c>
      <c r="C76" s="262" t="s">
        <v>471</v>
      </c>
      <c r="D76" s="263" t="s">
        <v>146</v>
      </c>
      <c r="E76" s="264">
        <v>27.35</v>
      </c>
      <c r="F76" s="264">
        <v>0</v>
      </c>
      <c r="G76" s="265">
        <f>E76*F76</f>
        <v>0</v>
      </c>
      <c r="H76" s="266">
        <v>0.18152</v>
      </c>
      <c r="I76" s="267">
        <f>E76*H76</f>
        <v>4.9645719999999995</v>
      </c>
      <c r="J76" s="266">
        <v>0</v>
      </c>
      <c r="K76" s="267">
        <f>E76*J76</f>
        <v>0</v>
      </c>
      <c r="O76" s="259">
        <v>2</v>
      </c>
      <c r="AA76" s="232">
        <v>1</v>
      </c>
      <c r="AB76" s="232">
        <v>1</v>
      </c>
      <c r="AC76" s="232">
        <v>1</v>
      </c>
      <c r="AZ76" s="232">
        <v>1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</v>
      </c>
      <c r="CB76" s="259">
        <v>1</v>
      </c>
    </row>
    <row r="77" spans="1:15" ht="12.75">
      <c r="A77" s="268"/>
      <c r="B77" s="272"/>
      <c r="C77" s="422" t="s">
        <v>465</v>
      </c>
      <c r="D77" s="423"/>
      <c r="E77" s="273">
        <v>27.35</v>
      </c>
      <c r="F77" s="274"/>
      <c r="G77" s="275"/>
      <c r="H77" s="276"/>
      <c r="I77" s="270"/>
      <c r="J77" s="277"/>
      <c r="K77" s="270"/>
      <c r="M77" s="271" t="s">
        <v>465</v>
      </c>
      <c r="O77" s="259"/>
    </row>
    <row r="78" spans="1:80" ht="12.75">
      <c r="A78" s="260">
        <v>25</v>
      </c>
      <c r="B78" s="261" t="s">
        <v>472</v>
      </c>
      <c r="C78" s="262" t="s">
        <v>473</v>
      </c>
      <c r="D78" s="263" t="s">
        <v>146</v>
      </c>
      <c r="E78" s="264">
        <v>27.35</v>
      </c>
      <c r="F78" s="264">
        <v>0</v>
      </c>
      <c r="G78" s="265">
        <f>E78*F78</f>
        <v>0</v>
      </c>
      <c r="H78" s="266">
        <v>0.10373</v>
      </c>
      <c r="I78" s="267">
        <f>E78*H78</f>
        <v>2.8370155</v>
      </c>
      <c r="J78" s="266">
        <v>0</v>
      </c>
      <c r="K78" s="267">
        <f>E78*J78</f>
        <v>0</v>
      </c>
      <c r="O78" s="259">
        <v>2</v>
      </c>
      <c r="AA78" s="232">
        <v>1</v>
      </c>
      <c r="AB78" s="232">
        <v>1</v>
      </c>
      <c r="AC78" s="232">
        <v>1</v>
      </c>
      <c r="AZ78" s="232">
        <v>1</v>
      </c>
      <c r="BA78" s="232">
        <f>IF(AZ78=1,G78,0)</f>
        <v>0</v>
      </c>
      <c r="BB78" s="232">
        <f>IF(AZ78=2,G78,0)</f>
        <v>0</v>
      </c>
      <c r="BC78" s="232">
        <f>IF(AZ78=3,G78,0)</f>
        <v>0</v>
      </c>
      <c r="BD78" s="232">
        <f>IF(AZ78=4,G78,0)</f>
        <v>0</v>
      </c>
      <c r="BE78" s="232">
        <f>IF(AZ78=5,G78,0)</f>
        <v>0</v>
      </c>
      <c r="CA78" s="259">
        <v>1</v>
      </c>
      <c r="CB78" s="259">
        <v>1</v>
      </c>
    </row>
    <row r="79" spans="1:15" ht="12.75">
      <c r="A79" s="268"/>
      <c r="B79" s="272"/>
      <c r="C79" s="422" t="s">
        <v>465</v>
      </c>
      <c r="D79" s="423"/>
      <c r="E79" s="273">
        <v>27.35</v>
      </c>
      <c r="F79" s="274"/>
      <c r="G79" s="275"/>
      <c r="H79" s="276"/>
      <c r="I79" s="270"/>
      <c r="J79" s="277"/>
      <c r="K79" s="270"/>
      <c r="M79" s="271" t="s">
        <v>465</v>
      </c>
      <c r="O79" s="259"/>
    </row>
    <row r="80" spans="1:80" ht="12.75">
      <c r="A80" s="260">
        <v>26</v>
      </c>
      <c r="B80" s="261" t="s">
        <v>474</v>
      </c>
      <c r="C80" s="262" t="s">
        <v>475</v>
      </c>
      <c r="D80" s="263" t="s">
        <v>146</v>
      </c>
      <c r="E80" s="264">
        <v>42</v>
      </c>
      <c r="F80" s="264">
        <v>0</v>
      </c>
      <c r="G80" s="265">
        <f>E80*F80</f>
        <v>0</v>
      </c>
      <c r="H80" s="266">
        <v>0.0739</v>
      </c>
      <c r="I80" s="267">
        <f>E80*H80</f>
        <v>3.1037999999999997</v>
      </c>
      <c r="J80" s="266">
        <v>0</v>
      </c>
      <c r="K80" s="267">
        <f>E80*J80</f>
        <v>0</v>
      </c>
      <c r="O80" s="259">
        <v>2</v>
      </c>
      <c r="AA80" s="232">
        <v>1</v>
      </c>
      <c r="AB80" s="232">
        <v>1</v>
      </c>
      <c r="AC80" s="232">
        <v>1</v>
      </c>
      <c r="AZ80" s="232">
        <v>1</v>
      </c>
      <c r="BA80" s="232">
        <f>IF(AZ80=1,G80,0)</f>
        <v>0</v>
      </c>
      <c r="BB80" s="232">
        <f>IF(AZ80=2,G80,0)</f>
        <v>0</v>
      </c>
      <c r="BC80" s="232">
        <f>IF(AZ80=3,G80,0)</f>
        <v>0</v>
      </c>
      <c r="BD80" s="232">
        <f>IF(AZ80=4,G80,0)</f>
        <v>0</v>
      </c>
      <c r="BE80" s="232">
        <f>IF(AZ80=5,G80,0)</f>
        <v>0</v>
      </c>
      <c r="CA80" s="259">
        <v>1</v>
      </c>
      <c r="CB80" s="259">
        <v>1</v>
      </c>
    </row>
    <row r="81" spans="1:15" ht="12.75">
      <c r="A81" s="268"/>
      <c r="B81" s="272"/>
      <c r="C81" s="422" t="s">
        <v>425</v>
      </c>
      <c r="D81" s="423"/>
      <c r="E81" s="273">
        <v>7.08</v>
      </c>
      <c r="F81" s="274"/>
      <c r="G81" s="275"/>
      <c r="H81" s="276"/>
      <c r="I81" s="270"/>
      <c r="J81" s="277"/>
      <c r="K81" s="270"/>
      <c r="M81" s="271" t="s">
        <v>425</v>
      </c>
      <c r="O81" s="259"/>
    </row>
    <row r="82" spans="1:15" ht="12.75">
      <c r="A82" s="268"/>
      <c r="B82" s="272"/>
      <c r="C82" s="422" t="s">
        <v>426</v>
      </c>
      <c r="D82" s="423"/>
      <c r="E82" s="273">
        <v>34.92</v>
      </c>
      <c r="F82" s="274"/>
      <c r="G82" s="275"/>
      <c r="H82" s="276"/>
      <c r="I82" s="270"/>
      <c r="J82" s="277"/>
      <c r="K82" s="270"/>
      <c r="M82" s="271" t="s">
        <v>426</v>
      </c>
      <c r="O82" s="259"/>
    </row>
    <row r="83" spans="1:80" ht="12.75">
      <c r="A83" s="260">
        <v>27</v>
      </c>
      <c r="B83" s="261" t="s">
        <v>476</v>
      </c>
      <c r="C83" s="262" t="s">
        <v>477</v>
      </c>
      <c r="D83" s="263" t="s">
        <v>146</v>
      </c>
      <c r="E83" s="264">
        <v>173.304</v>
      </c>
      <c r="F83" s="264">
        <v>0</v>
      </c>
      <c r="G83" s="265">
        <f>E83*F83</f>
        <v>0</v>
      </c>
      <c r="H83" s="266">
        <v>0.072</v>
      </c>
      <c r="I83" s="267">
        <f>E83*H83</f>
        <v>12.477888</v>
      </c>
      <c r="J83" s="266">
        <v>0</v>
      </c>
      <c r="K83" s="267">
        <f>E83*J83</f>
        <v>0</v>
      </c>
      <c r="O83" s="259">
        <v>2</v>
      </c>
      <c r="AA83" s="232">
        <v>1</v>
      </c>
      <c r="AB83" s="232">
        <v>1</v>
      </c>
      <c r="AC83" s="232">
        <v>1</v>
      </c>
      <c r="AZ83" s="232">
        <v>1</v>
      </c>
      <c r="BA83" s="232">
        <f>IF(AZ83=1,G83,0)</f>
        <v>0</v>
      </c>
      <c r="BB83" s="232">
        <f>IF(AZ83=2,G83,0)</f>
        <v>0</v>
      </c>
      <c r="BC83" s="232">
        <f>IF(AZ83=3,G83,0)</f>
        <v>0</v>
      </c>
      <c r="BD83" s="232">
        <f>IF(AZ83=4,G83,0)</f>
        <v>0</v>
      </c>
      <c r="BE83" s="232">
        <f>IF(AZ83=5,G83,0)</f>
        <v>0</v>
      </c>
      <c r="CA83" s="259">
        <v>1</v>
      </c>
      <c r="CB83" s="259">
        <v>1</v>
      </c>
    </row>
    <row r="84" spans="1:15" ht="33.75">
      <c r="A84" s="268"/>
      <c r="B84" s="272"/>
      <c r="C84" s="422" t="s">
        <v>420</v>
      </c>
      <c r="D84" s="423"/>
      <c r="E84" s="273">
        <v>63.752</v>
      </c>
      <c r="F84" s="274"/>
      <c r="G84" s="275"/>
      <c r="H84" s="276"/>
      <c r="I84" s="270"/>
      <c r="J84" s="277"/>
      <c r="K84" s="270"/>
      <c r="M84" s="271" t="s">
        <v>420</v>
      </c>
      <c r="O84" s="259"/>
    </row>
    <row r="85" spans="1:15" ht="33.75">
      <c r="A85" s="268"/>
      <c r="B85" s="272"/>
      <c r="C85" s="422" t="s">
        <v>421</v>
      </c>
      <c r="D85" s="423"/>
      <c r="E85" s="273">
        <v>32.5</v>
      </c>
      <c r="F85" s="274"/>
      <c r="G85" s="275"/>
      <c r="H85" s="276"/>
      <c r="I85" s="270"/>
      <c r="J85" s="277"/>
      <c r="K85" s="270"/>
      <c r="M85" s="271" t="s">
        <v>421</v>
      </c>
      <c r="O85" s="259"/>
    </row>
    <row r="86" spans="1:15" ht="12.75">
      <c r="A86" s="268"/>
      <c r="B86" s="272"/>
      <c r="C86" s="422" t="s">
        <v>478</v>
      </c>
      <c r="D86" s="423"/>
      <c r="E86" s="273">
        <v>77.052</v>
      </c>
      <c r="F86" s="274"/>
      <c r="G86" s="275"/>
      <c r="H86" s="276"/>
      <c r="I86" s="270"/>
      <c r="J86" s="277"/>
      <c r="K86" s="270"/>
      <c r="M86" s="271" t="s">
        <v>478</v>
      </c>
      <c r="O86" s="259"/>
    </row>
    <row r="87" spans="1:80" ht="12.75">
      <c r="A87" s="260">
        <v>28</v>
      </c>
      <c r="B87" s="261" t="s">
        <v>479</v>
      </c>
      <c r="C87" s="262" t="s">
        <v>480</v>
      </c>
      <c r="D87" s="263" t="s">
        <v>146</v>
      </c>
      <c r="E87" s="264">
        <v>101</v>
      </c>
      <c r="F87" s="264">
        <v>0</v>
      </c>
      <c r="G87" s="265">
        <f>E87*F87</f>
        <v>0</v>
      </c>
      <c r="H87" s="266">
        <v>0.135</v>
      </c>
      <c r="I87" s="267">
        <f>E87*H87</f>
        <v>13.635000000000002</v>
      </c>
      <c r="J87" s="266"/>
      <c r="K87" s="267">
        <f>E87*J87</f>
        <v>0</v>
      </c>
      <c r="O87" s="259">
        <v>2</v>
      </c>
      <c r="AA87" s="232">
        <v>3</v>
      </c>
      <c r="AB87" s="232">
        <v>1</v>
      </c>
      <c r="AC87" s="232">
        <v>59245320</v>
      </c>
      <c r="AZ87" s="232">
        <v>1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3</v>
      </c>
      <c r="CB87" s="259">
        <v>1</v>
      </c>
    </row>
    <row r="88" spans="1:15" ht="12.75">
      <c r="A88" s="268"/>
      <c r="B88" s="272"/>
      <c r="C88" s="432" t="s">
        <v>180</v>
      </c>
      <c r="D88" s="423"/>
      <c r="E88" s="298">
        <v>0</v>
      </c>
      <c r="F88" s="274"/>
      <c r="G88" s="275"/>
      <c r="H88" s="276"/>
      <c r="I88" s="270"/>
      <c r="J88" s="277"/>
      <c r="K88" s="270"/>
      <c r="M88" s="271" t="s">
        <v>180</v>
      </c>
      <c r="O88" s="259"/>
    </row>
    <row r="89" spans="1:15" ht="33.75">
      <c r="A89" s="268"/>
      <c r="B89" s="272"/>
      <c r="C89" s="432" t="s">
        <v>420</v>
      </c>
      <c r="D89" s="423"/>
      <c r="E89" s="298">
        <v>63.752</v>
      </c>
      <c r="F89" s="274"/>
      <c r="G89" s="275"/>
      <c r="H89" s="276"/>
      <c r="I89" s="270"/>
      <c r="J89" s="277"/>
      <c r="K89" s="270"/>
      <c r="M89" s="271" t="s">
        <v>420</v>
      </c>
      <c r="O89" s="259"/>
    </row>
    <row r="90" spans="1:15" ht="33.75">
      <c r="A90" s="268"/>
      <c r="B90" s="272"/>
      <c r="C90" s="432" t="s">
        <v>421</v>
      </c>
      <c r="D90" s="423"/>
      <c r="E90" s="298">
        <v>32.5</v>
      </c>
      <c r="F90" s="274"/>
      <c r="G90" s="275"/>
      <c r="H90" s="276"/>
      <c r="I90" s="270"/>
      <c r="J90" s="277"/>
      <c r="K90" s="270"/>
      <c r="M90" s="271" t="s">
        <v>421</v>
      </c>
      <c r="O90" s="259"/>
    </row>
    <row r="91" spans="1:15" ht="12.75">
      <c r="A91" s="268"/>
      <c r="B91" s="272"/>
      <c r="C91" s="432" t="s">
        <v>182</v>
      </c>
      <c r="D91" s="423"/>
      <c r="E91" s="298">
        <v>96.25200000000001</v>
      </c>
      <c r="F91" s="274"/>
      <c r="G91" s="275"/>
      <c r="H91" s="276"/>
      <c r="I91" s="270"/>
      <c r="J91" s="277"/>
      <c r="K91" s="270"/>
      <c r="M91" s="271" t="s">
        <v>182</v>
      </c>
      <c r="O91" s="259"/>
    </row>
    <row r="92" spans="1:15" ht="12.75">
      <c r="A92" s="268"/>
      <c r="B92" s="272"/>
      <c r="C92" s="422" t="s">
        <v>481</v>
      </c>
      <c r="D92" s="423"/>
      <c r="E92" s="273">
        <v>101</v>
      </c>
      <c r="F92" s="274"/>
      <c r="G92" s="275"/>
      <c r="H92" s="276"/>
      <c r="I92" s="270"/>
      <c r="J92" s="277"/>
      <c r="K92" s="270"/>
      <c r="M92" s="271">
        <v>101</v>
      </c>
      <c r="O92" s="259"/>
    </row>
    <row r="93" spans="1:57" ht="12.75">
      <c r="A93" s="278"/>
      <c r="B93" s="279" t="s">
        <v>102</v>
      </c>
      <c r="C93" s="280" t="s">
        <v>460</v>
      </c>
      <c r="D93" s="281"/>
      <c r="E93" s="282"/>
      <c r="F93" s="283"/>
      <c r="G93" s="284">
        <f>SUM(G64:G92)</f>
        <v>0</v>
      </c>
      <c r="H93" s="285"/>
      <c r="I93" s="286">
        <f>SUM(I64:I92)</f>
        <v>94.67373898000001</v>
      </c>
      <c r="J93" s="285"/>
      <c r="K93" s="286">
        <f>SUM(K64:K92)</f>
        <v>0</v>
      </c>
      <c r="O93" s="259">
        <v>4</v>
      </c>
      <c r="BA93" s="287">
        <f>SUM(BA64:BA92)</f>
        <v>0</v>
      </c>
      <c r="BB93" s="287">
        <f>SUM(BB64:BB92)</f>
        <v>0</v>
      </c>
      <c r="BC93" s="287">
        <f>SUM(BC64:BC92)</f>
        <v>0</v>
      </c>
      <c r="BD93" s="287">
        <f>SUM(BD64:BD92)</f>
        <v>0</v>
      </c>
      <c r="BE93" s="287">
        <f>SUM(BE64:BE92)</f>
        <v>0</v>
      </c>
    </row>
    <row r="94" spans="1:15" ht="12.75">
      <c r="A94" s="249" t="s">
        <v>98</v>
      </c>
      <c r="B94" s="250" t="s">
        <v>196</v>
      </c>
      <c r="C94" s="251" t="s">
        <v>197</v>
      </c>
      <c r="D94" s="252"/>
      <c r="E94" s="253"/>
      <c r="F94" s="253"/>
      <c r="G94" s="254"/>
      <c r="H94" s="255"/>
      <c r="I94" s="256"/>
      <c r="J94" s="257"/>
      <c r="K94" s="258"/>
      <c r="O94" s="259">
        <v>1</v>
      </c>
    </row>
    <row r="95" spans="1:80" ht="22.5">
      <c r="A95" s="260">
        <v>29</v>
      </c>
      <c r="B95" s="261" t="s">
        <v>482</v>
      </c>
      <c r="C95" s="262" t="s">
        <v>483</v>
      </c>
      <c r="D95" s="263" t="s">
        <v>179</v>
      </c>
      <c r="E95" s="264">
        <v>21</v>
      </c>
      <c r="F95" s="264">
        <v>0</v>
      </c>
      <c r="G95" s="265">
        <f>E95*F95</f>
        <v>0</v>
      </c>
      <c r="H95" s="266">
        <v>0.03562</v>
      </c>
      <c r="I95" s="267">
        <f>E95*H95</f>
        <v>0.74802</v>
      </c>
      <c r="J95" s="266">
        <v>0</v>
      </c>
      <c r="K95" s="267">
        <f>E95*J95</f>
        <v>0</v>
      </c>
      <c r="O95" s="259">
        <v>2</v>
      </c>
      <c r="AA95" s="232">
        <v>1</v>
      </c>
      <c r="AB95" s="232">
        <v>1</v>
      </c>
      <c r="AC95" s="232">
        <v>1</v>
      </c>
      <c r="AZ95" s="232">
        <v>1</v>
      </c>
      <c r="BA95" s="232">
        <f>IF(AZ95=1,G95,0)</f>
        <v>0</v>
      </c>
      <c r="BB95" s="232">
        <f>IF(AZ95=2,G95,0)</f>
        <v>0</v>
      </c>
      <c r="BC95" s="232">
        <f>IF(AZ95=3,G95,0)</f>
        <v>0</v>
      </c>
      <c r="BD95" s="232">
        <f>IF(AZ95=4,G95,0)</f>
        <v>0</v>
      </c>
      <c r="BE95" s="232">
        <f>IF(AZ95=5,G95,0)</f>
        <v>0</v>
      </c>
      <c r="CA95" s="259">
        <v>1</v>
      </c>
      <c r="CB95" s="259">
        <v>1</v>
      </c>
    </row>
    <row r="96" spans="1:15" ht="12.75">
      <c r="A96" s="268"/>
      <c r="B96" s="272"/>
      <c r="C96" s="422" t="s">
        <v>484</v>
      </c>
      <c r="D96" s="423"/>
      <c r="E96" s="273">
        <v>0</v>
      </c>
      <c r="F96" s="274"/>
      <c r="G96" s="275"/>
      <c r="H96" s="276"/>
      <c r="I96" s="270"/>
      <c r="J96" s="277"/>
      <c r="K96" s="270"/>
      <c r="M96" s="271" t="s">
        <v>484</v>
      </c>
      <c r="O96" s="259"/>
    </row>
    <row r="97" spans="1:15" ht="12.75">
      <c r="A97" s="268"/>
      <c r="B97" s="272"/>
      <c r="C97" s="422" t="s">
        <v>456</v>
      </c>
      <c r="D97" s="423"/>
      <c r="E97" s="273">
        <v>6</v>
      </c>
      <c r="F97" s="274"/>
      <c r="G97" s="275"/>
      <c r="H97" s="276"/>
      <c r="I97" s="270"/>
      <c r="J97" s="277"/>
      <c r="K97" s="270"/>
      <c r="M97" s="271" t="s">
        <v>456</v>
      </c>
      <c r="O97" s="259"/>
    </row>
    <row r="98" spans="1:15" ht="12.75">
      <c r="A98" s="268"/>
      <c r="B98" s="272"/>
      <c r="C98" s="422" t="s">
        <v>457</v>
      </c>
      <c r="D98" s="423"/>
      <c r="E98" s="273">
        <v>15</v>
      </c>
      <c r="F98" s="274"/>
      <c r="G98" s="275"/>
      <c r="H98" s="276"/>
      <c r="I98" s="270"/>
      <c r="J98" s="277"/>
      <c r="K98" s="270"/>
      <c r="M98" s="271" t="s">
        <v>457</v>
      </c>
      <c r="O98" s="259"/>
    </row>
    <row r="99" spans="1:80" ht="12.75">
      <c r="A99" s="260">
        <v>30</v>
      </c>
      <c r="B99" s="261" t="s">
        <v>485</v>
      </c>
      <c r="C99" s="262" t="s">
        <v>486</v>
      </c>
      <c r="D99" s="263" t="s">
        <v>189</v>
      </c>
      <c r="E99" s="264">
        <v>200</v>
      </c>
      <c r="F99" s="264">
        <v>0</v>
      </c>
      <c r="G99" s="265">
        <f>E99*F99</f>
        <v>0</v>
      </c>
      <c r="H99" s="266">
        <v>0.00156</v>
      </c>
      <c r="I99" s="267">
        <f>E99*H99</f>
        <v>0.312</v>
      </c>
      <c r="J99" s="266">
        <v>0</v>
      </c>
      <c r="K99" s="267">
        <f>E99*J99</f>
        <v>0</v>
      </c>
      <c r="O99" s="259">
        <v>2</v>
      </c>
      <c r="AA99" s="232">
        <v>1</v>
      </c>
      <c r="AB99" s="232">
        <v>1</v>
      </c>
      <c r="AC99" s="232">
        <v>1</v>
      </c>
      <c r="AZ99" s="232">
        <v>1</v>
      </c>
      <c r="BA99" s="232">
        <f>IF(AZ99=1,G99,0)</f>
        <v>0</v>
      </c>
      <c r="BB99" s="232">
        <f>IF(AZ99=2,G99,0)</f>
        <v>0</v>
      </c>
      <c r="BC99" s="232">
        <f>IF(AZ99=3,G99,0)</f>
        <v>0</v>
      </c>
      <c r="BD99" s="232">
        <f>IF(AZ99=4,G99,0)</f>
        <v>0</v>
      </c>
      <c r="BE99" s="232">
        <f>IF(AZ99=5,G99,0)</f>
        <v>0</v>
      </c>
      <c r="CA99" s="259">
        <v>1</v>
      </c>
      <c r="CB99" s="259">
        <v>1</v>
      </c>
    </row>
    <row r="100" spans="1:15" ht="12.75">
      <c r="A100" s="268"/>
      <c r="B100" s="272"/>
      <c r="C100" s="422" t="s">
        <v>487</v>
      </c>
      <c r="D100" s="423"/>
      <c r="E100" s="273">
        <v>200</v>
      </c>
      <c r="F100" s="274"/>
      <c r="G100" s="275"/>
      <c r="H100" s="276"/>
      <c r="I100" s="270"/>
      <c r="J100" s="277"/>
      <c r="K100" s="270"/>
      <c r="M100" s="271" t="s">
        <v>487</v>
      </c>
      <c r="O100" s="259"/>
    </row>
    <row r="101" spans="1:80" ht="22.5">
      <c r="A101" s="260">
        <v>31</v>
      </c>
      <c r="B101" s="261" t="s">
        <v>488</v>
      </c>
      <c r="C101" s="262" t="s">
        <v>489</v>
      </c>
      <c r="D101" s="263" t="s">
        <v>146</v>
      </c>
      <c r="E101" s="264">
        <v>100</v>
      </c>
      <c r="F101" s="264">
        <v>0</v>
      </c>
      <c r="G101" s="265">
        <f>E101*F101</f>
        <v>0</v>
      </c>
      <c r="H101" s="266">
        <v>0.0019</v>
      </c>
      <c r="I101" s="267">
        <f>E101*H101</f>
        <v>0.19</v>
      </c>
      <c r="J101" s="266">
        <v>0</v>
      </c>
      <c r="K101" s="267">
        <f>E101*J101</f>
        <v>0</v>
      </c>
      <c r="O101" s="259">
        <v>2</v>
      </c>
      <c r="AA101" s="232">
        <v>1</v>
      </c>
      <c r="AB101" s="232">
        <v>1</v>
      </c>
      <c r="AC101" s="232">
        <v>1</v>
      </c>
      <c r="AZ101" s="232">
        <v>1</v>
      </c>
      <c r="BA101" s="232">
        <f>IF(AZ101=1,G101,0)</f>
        <v>0</v>
      </c>
      <c r="BB101" s="232">
        <f>IF(AZ101=2,G101,0)</f>
        <v>0</v>
      </c>
      <c r="BC101" s="232">
        <f>IF(AZ101=3,G101,0)</f>
        <v>0</v>
      </c>
      <c r="BD101" s="232">
        <f>IF(AZ101=4,G101,0)</f>
        <v>0</v>
      </c>
      <c r="BE101" s="232">
        <f>IF(AZ101=5,G101,0)</f>
        <v>0</v>
      </c>
      <c r="CA101" s="259">
        <v>1</v>
      </c>
      <c r="CB101" s="259">
        <v>1</v>
      </c>
    </row>
    <row r="102" spans="1:15" ht="12.75">
      <c r="A102" s="268"/>
      <c r="B102" s="272"/>
      <c r="C102" s="422" t="s">
        <v>490</v>
      </c>
      <c r="D102" s="423"/>
      <c r="E102" s="273">
        <v>100</v>
      </c>
      <c r="F102" s="274"/>
      <c r="G102" s="275"/>
      <c r="H102" s="276"/>
      <c r="I102" s="270"/>
      <c r="J102" s="277"/>
      <c r="K102" s="270"/>
      <c r="M102" s="271" t="s">
        <v>490</v>
      </c>
      <c r="O102" s="259"/>
    </row>
    <row r="103" spans="1:57" ht="12.75">
      <c r="A103" s="278"/>
      <c r="B103" s="279" t="s">
        <v>102</v>
      </c>
      <c r="C103" s="280" t="s">
        <v>198</v>
      </c>
      <c r="D103" s="281"/>
      <c r="E103" s="282"/>
      <c r="F103" s="283"/>
      <c r="G103" s="284">
        <f>SUM(G94:G102)</f>
        <v>0</v>
      </c>
      <c r="H103" s="285"/>
      <c r="I103" s="286">
        <f>SUM(I94:I102)</f>
        <v>1.25002</v>
      </c>
      <c r="J103" s="285"/>
      <c r="K103" s="286">
        <f>SUM(K94:K102)</f>
        <v>0</v>
      </c>
      <c r="O103" s="259">
        <v>4</v>
      </c>
      <c r="BA103" s="287">
        <f>SUM(BA94:BA102)</f>
        <v>0</v>
      </c>
      <c r="BB103" s="287">
        <f>SUM(BB94:BB102)</f>
        <v>0</v>
      </c>
      <c r="BC103" s="287">
        <f>SUM(BC94:BC102)</f>
        <v>0</v>
      </c>
      <c r="BD103" s="287">
        <f>SUM(BD94:BD102)</f>
        <v>0</v>
      </c>
      <c r="BE103" s="287">
        <f>SUM(BE94:BE102)</f>
        <v>0</v>
      </c>
    </row>
    <row r="104" spans="1:15" ht="12.75">
      <c r="A104" s="249" t="s">
        <v>98</v>
      </c>
      <c r="B104" s="250" t="s">
        <v>205</v>
      </c>
      <c r="C104" s="251" t="s">
        <v>206</v>
      </c>
      <c r="D104" s="252"/>
      <c r="E104" s="253"/>
      <c r="F104" s="253"/>
      <c r="G104" s="254"/>
      <c r="H104" s="255"/>
      <c r="I104" s="256"/>
      <c r="J104" s="257"/>
      <c r="K104" s="258"/>
      <c r="O104" s="259">
        <v>1</v>
      </c>
    </row>
    <row r="105" spans="1:80" ht="12.75">
      <c r="A105" s="260">
        <v>32</v>
      </c>
      <c r="B105" s="261" t="s">
        <v>491</v>
      </c>
      <c r="C105" s="262" t="s">
        <v>492</v>
      </c>
      <c r="D105" s="263" t="s">
        <v>146</v>
      </c>
      <c r="E105" s="264">
        <v>492.0875</v>
      </c>
      <c r="F105" s="264">
        <v>0</v>
      </c>
      <c r="G105" s="265">
        <f>E105*F105</f>
        <v>0</v>
      </c>
      <c r="H105" s="266">
        <v>4E-05</v>
      </c>
      <c r="I105" s="267">
        <f>E105*H105</f>
        <v>0.0196835</v>
      </c>
      <c r="J105" s="266">
        <v>0</v>
      </c>
      <c r="K105" s="267">
        <f>E105*J105</f>
        <v>0</v>
      </c>
      <c r="O105" s="259">
        <v>2</v>
      </c>
      <c r="AA105" s="232">
        <v>1</v>
      </c>
      <c r="AB105" s="232">
        <v>1</v>
      </c>
      <c r="AC105" s="232">
        <v>1</v>
      </c>
      <c r="AZ105" s="232">
        <v>1</v>
      </c>
      <c r="BA105" s="232">
        <f>IF(AZ105=1,G105,0)</f>
        <v>0</v>
      </c>
      <c r="BB105" s="232">
        <f>IF(AZ105=2,G105,0)</f>
        <v>0</v>
      </c>
      <c r="BC105" s="232">
        <f>IF(AZ105=3,G105,0)</f>
        <v>0</v>
      </c>
      <c r="BD105" s="232">
        <f>IF(AZ105=4,G105,0)</f>
        <v>0</v>
      </c>
      <c r="BE105" s="232">
        <f>IF(AZ105=5,G105,0)</f>
        <v>0</v>
      </c>
      <c r="CA105" s="259">
        <v>1</v>
      </c>
      <c r="CB105" s="259">
        <v>1</v>
      </c>
    </row>
    <row r="106" spans="1:15" ht="12.75">
      <c r="A106" s="268"/>
      <c r="B106" s="272"/>
      <c r="C106" s="422" t="s">
        <v>493</v>
      </c>
      <c r="D106" s="423"/>
      <c r="E106" s="273">
        <v>109.44</v>
      </c>
      <c r="F106" s="274"/>
      <c r="G106" s="275"/>
      <c r="H106" s="276"/>
      <c r="I106" s="270"/>
      <c r="J106" s="277"/>
      <c r="K106" s="270"/>
      <c r="M106" s="271" t="s">
        <v>493</v>
      </c>
      <c r="O106" s="259"/>
    </row>
    <row r="107" spans="1:15" ht="12.75">
      <c r="A107" s="268"/>
      <c r="B107" s="272"/>
      <c r="C107" s="422" t="s">
        <v>494</v>
      </c>
      <c r="D107" s="423"/>
      <c r="E107" s="273">
        <v>15.87</v>
      </c>
      <c r="F107" s="274"/>
      <c r="G107" s="275"/>
      <c r="H107" s="276"/>
      <c r="I107" s="270"/>
      <c r="J107" s="277"/>
      <c r="K107" s="270"/>
      <c r="M107" s="271" t="s">
        <v>494</v>
      </c>
      <c r="O107" s="259"/>
    </row>
    <row r="108" spans="1:15" ht="12.75">
      <c r="A108" s="268"/>
      <c r="B108" s="272"/>
      <c r="C108" s="422" t="s">
        <v>495</v>
      </c>
      <c r="D108" s="423"/>
      <c r="E108" s="273">
        <v>12.6</v>
      </c>
      <c r="F108" s="274"/>
      <c r="G108" s="275"/>
      <c r="H108" s="276"/>
      <c r="I108" s="270"/>
      <c r="J108" s="277"/>
      <c r="K108" s="270"/>
      <c r="M108" s="271" t="s">
        <v>495</v>
      </c>
      <c r="O108" s="259"/>
    </row>
    <row r="109" spans="1:15" ht="12.75">
      <c r="A109" s="268"/>
      <c r="B109" s="272"/>
      <c r="C109" s="422" t="s">
        <v>496</v>
      </c>
      <c r="D109" s="423"/>
      <c r="E109" s="273">
        <v>37.05</v>
      </c>
      <c r="F109" s="274"/>
      <c r="G109" s="275"/>
      <c r="H109" s="276"/>
      <c r="I109" s="270"/>
      <c r="J109" s="277"/>
      <c r="K109" s="270"/>
      <c r="M109" s="271" t="s">
        <v>496</v>
      </c>
      <c r="O109" s="259"/>
    </row>
    <row r="110" spans="1:15" ht="12.75">
      <c r="A110" s="268"/>
      <c r="B110" s="272"/>
      <c r="C110" s="422" t="s">
        <v>497</v>
      </c>
      <c r="D110" s="423"/>
      <c r="E110" s="273">
        <v>84.24</v>
      </c>
      <c r="F110" s="274"/>
      <c r="G110" s="275"/>
      <c r="H110" s="276"/>
      <c r="I110" s="270"/>
      <c r="J110" s="277"/>
      <c r="K110" s="270"/>
      <c r="M110" s="271" t="s">
        <v>497</v>
      </c>
      <c r="O110" s="259"/>
    </row>
    <row r="111" spans="1:15" ht="12.75">
      <c r="A111" s="268"/>
      <c r="B111" s="272"/>
      <c r="C111" s="422" t="s">
        <v>498</v>
      </c>
      <c r="D111" s="423"/>
      <c r="E111" s="273">
        <v>37.05</v>
      </c>
      <c r="F111" s="274"/>
      <c r="G111" s="275"/>
      <c r="H111" s="276"/>
      <c r="I111" s="270"/>
      <c r="J111" s="277"/>
      <c r="K111" s="270"/>
      <c r="M111" s="271" t="s">
        <v>498</v>
      </c>
      <c r="O111" s="259"/>
    </row>
    <row r="112" spans="1:15" ht="12.75">
      <c r="A112" s="268"/>
      <c r="B112" s="272"/>
      <c r="C112" s="422" t="s">
        <v>499</v>
      </c>
      <c r="D112" s="423"/>
      <c r="E112" s="273">
        <v>20.7</v>
      </c>
      <c r="F112" s="274"/>
      <c r="G112" s="275"/>
      <c r="H112" s="276"/>
      <c r="I112" s="270"/>
      <c r="J112" s="277"/>
      <c r="K112" s="270"/>
      <c r="M112" s="271" t="s">
        <v>499</v>
      </c>
      <c r="O112" s="259"/>
    </row>
    <row r="113" spans="1:15" ht="12.75">
      <c r="A113" s="268"/>
      <c r="B113" s="272"/>
      <c r="C113" s="422" t="s">
        <v>500</v>
      </c>
      <c r="D113" s="423"/>
      <c r="E113" s="273">
        <v>7.935</v>
      </c>
      <c r="F113" s="274"/>
      <c r="G113" s="275"/>
      <c r="H113" s="276"/>
      <c r="I113" s="270"/>
      <c r="J113" s="277"/>
      <c r="K113" s="270"/>
      <c r="M113" s="271" t="s">
        <v>500</v>
      </c>
      <c r="O113" s="259"/>
    </row>
    <row r="114" spans="1:15" ht="12.75">
      <c r="A114" s="268"/>
      <c r="B114" s="272"/>
      <c r="C114" s="422" t="s">
        <v>501</v>
      </c>
      <c r="D114" s="423"/>
      <c r="E114" s="273">
        <v>13.8</v>
      </c>
      <c r="F114" s="274"/>
      <c r="G114" s="275"/>
      <c r="H114" s="276"/>
      <c r="I114" s="270"/>
      <c r="J114" s="277"/>
      <c r="K114" s="270"/>
      <c r="M114" s="271" t="s">
        <v>501</v>
      </c>
      <c r="O114" s="259"/>
    </row>
    <row r="115" spans="1:15" ht="12.75">
      <c r="A115" s="268"/>
      <c r="B115" s="272"/>
      <c r="C115" s="422" t="s">
        <v>502</v>
      </c>
      <c r="D115" s="423"/>
      <c r="E115" s="273">
        <v>9.555</v>
      </c>
      <c r="F115" s="274"/>
      <c r="G115" s="275"/>
      <c r="H115" s="276"/>
      <c r="I115" s="270"/>
      <c r="J115" s="277"/>
      <c r="K115" s="270"/>
      <c r="M115" s="271" t="s">
        <v>502</v>
      </c>
      <c r="O115" s="259"/>
    </row>
    <row r="116" spans="1:15" ht="12.75">
      <c r="A116" s="268"/>
      <c r="B116" s="272"/>
      <c r="C116" s="422" t="s">
        <v>503</v>
      </c>
      <c r="D116" s="423"/>
      <c r="E116" s="273">
        <v>15.75</v>
      </c>
      <c r="F116" s="274"/>
      <c r="G116" s="275"/>
      <c r="H116" s="276"/>
      <c r="I116" s="270"/>
      <c r="J116" s="277"/>
      <c r="K116" s="270"/>
      <c r="M116" s="271" t="s">
        <v>503</v>
      </c>
      <c r="O116" s="259"/>
    </row>
    <row r="117" spans="1:15" ht="12.75">
      <c r="A117" s="268"/>
      <c r="B117" s="272"/>
      <c r="C117" s="422" t="s">
        <v>504</v>
      </c>
      <c r="D117" s="423"/>
      <c r="E117" s="273">
        <v>3.2</v>
      </c>
      <c r="F117" s="274"/>
      <c r="G117" s="275"/>
      <c r="H117" s="276"/>
      <c r="I117" s="270"/>
      <c r="J117" s="277"/>
      <c r="K117" s="270"/>
      <c r="M117" s="271" t="s">
        <v>504</v>
      </c>
      <c r="O117" s="259"/>
    </row>
    <row r="118" spans="1:15" ht="12.75">
      <c r="A118" s="268"/>
      <c r="B118" s="272"/>
      <c r="C118" s="422" t="s">
        <v>505</v>
      </c>
      <c r="D118" s="423"/>
      <c r="E118" s="273">
        <v>13.77</v>
      </c>
      <c r="F118" s="274"/>
      <c r="G118" s="275"/>
      <c r="H118" s="276"/>
      <c r="I118" s="270"/>
      <c r="J118" s="277"/>
      <c r="K118" s="270"/>
      <c r="M118" s="271" t="s">
        <v>505</v>
      </c>
      <c r="O118" s="259"/>
    </row>
    <row r="119" spans="1:15" ht="12.75">
      <c r="A119" s="268"/>
      <c r="B119" s="272"/>
      <c r="C119" s="422" t="s">
        <v>506</v>
      </c>
      <c r="D119" s="423"/>
      <c r="E119" s="273">
        <v>3.6</v>
      </c>
      <c r="F119" s="274"/>
      <c r="G119" s="275"/>
      <c r="H119" s="276"/>
      <c r="I119" s="270"/>
      <c r="J119" s="277"/>
      <c r="K119" s="270"/>
      <c r="M119" s="271" t="s">
        <v>506</v>
      </c>
      <c r="O119" s="259"/>
    </row>
    <row r="120" spans="1:15" ht="12.75">
      <c r="A120" s="268"/>
      <c r="B120" s="272"/>
      <c r="C120" s="422" t="s">
        <v>507</v>
      </c>
      <c r="D120" s="423"/>
      <c r="E120" s="273">
        <v>16.8</v>
      </c>
      <c r="F120" s="274"/>
      <c r="G120" s="275"/>
      <c r="H120" s="276"/>
      <c r="I120" s="270"/>
      <c r="J120" s="277"/>
      <c r="K120" s="270"/>
      <c r="M120" s="271" t="s">
        <v>507</v>
      </c>
      <c r="O120" s="259"/>
    </row>
    <row r="121" spans="1:15" ht="12.75">
      <c r="A121" s="268"/>
      <c r="B121" s="272"/>
      <c r="C121" s="422" t="s">
        <v>508</v>
      </c>
      <c r="D121" s="423"/>
      <c r="E121" s="273">
        <v>33.4875</v>
      </c>
      <c r="F121" s="274"/>
      <c r="G121" s="275"/>
      <c r="H121" s="276"/>
      <c r="I121" s="270"/>
      <c r="J121" s="277"/>
      <c r="K121" s="270"/>
      <c r="M121" s="271" t="s">
        <v>508</v>
      </c>
      <c r="O121" s="259"/>
    </row>
    <row r="122" spans="1:15" ht="12.75">
      <c r="A122" s="268"/>
      <c r="B122" s="272"/>
      <c r="C122" s="422" t="s">
        <v>509</v>
      </c>
      <c r="D122" s="423"/>
      <c r="E122" s="273">
        <v>1.615</v>
      </c>
      <c r="F122" s="274"/>
      <c r="G122" s="275"/>
      <c r="H122" s="276"/>
      <c r="I122" s="270"/>
      <c r="J122" s="277"/>
      <c r="K122" s="270"/>
      <c r="M122" s="271" t="s">
        <v>509</v>
      </c>
      <c r="O122" s="259"/>
    </row>
    <row r="123" spans="1:15" ht="12.75">
      <c r="A123" s="268"/>
      <c r="B123" s="272"/>
      <c r="C123" s="422" t="s">
        <v>510</v>
      </c>
      <c r="D123" s="423"/>
      <c r="E123" s="273">
        <v>27.36</v>
      </c>
      <c r="F123" s="274"/>
      <c r="G123" s="275"/>
      <c r="H123" s="276"/>
      <c r="I123" s="270"/>
      <c r="J123" s="277"/>
      <c r="K123" s="270"/>
      <c r="M123" s="271" t="s">
        <v>510</v>
      </c>
      <c r="O123" s="259"/>
    </row>
    <row r="124" spans="1:15" ht="12.75">
      <c r="A124" s="268"/>
      <c r="B124" s="272"/>
      <c r="C124" s="422" t="s">
        <v>511</v>
      </c>
      <c r="D124" s="423"/>
      <c r="E124" s="273">
        <v>5.94</v>
      </c>
      <c r="F124" s="274"/>
      <c r="G124" s="275"/>
      <c r="H124" s="276"/>
      <c r="I124" s="270"/>
      <c r="J124" s="277"/>
      <c r="K124" s="270"/>
      <c r="M124" s="271" t="s">
        <v>511</v>
      </c>
      <c r="O124" s="259"/>
    </row>
    <row r="125" spans="1:15" ht="12.75">
      <c r="A125" s="268"/>
      <c r="B125" s="272"/>
      <c r="C125" s="422" t="s">
        <v>512</v>
      </c>
      <c r="D125" s="423"/>
      <c r="E125" s="273">
        <v>22.325</v>
      </c>
      <c r="F125" s="274"/>
      <c r="G125" s="275"/>
      <c r="H125" s="276"/>
      <c r="I125" s="270"/>
      <c r="J125" s="277"/>
      <c r="K125" s="270"/>
      <c r="M125" s="271" t="s">
        <v>512</v>
      </c>
      <c r="O125" s="259"/>
    </row>
    <row r="126" spans="1:80" ht="12.75">
      <c r="A126" s="260">
        <v>33</v>
      </c>
      <c r="B126" s="261" t="s">
        <v>513</v>
      </c>
      <c r="C126" s="262" t="s">
        <v>514</v>
      </c>
      <c r="D126" s="263" t="s">
        <v>146</v>
      </c>
      <c r="E126" s="264">
        <v>1702.1832</v>
      </c>
      <c r="F126" s="264">
        <v>0</v>
      </c>
      <c r="G126" s="265">
        <f>E126*F126</f>
        <v>0</v>
      </c>
      <c r="H126" s="266">
        <v>0.00016</v>
      </c>
      <c r="I126" s="267">
        <f>E126*H126</f>
        <v>0.272349312</v>
      </c>
      <c r="J126" s="266">
        <v>0</v>
      </c>
      <c r="K126" s="267">
        <f>E126*J126</f>
        <v>0</v>
      </c>
      <c r="O126" s="259">
        <v>2</v>
      </c>
      <c r="AA126" s="232">
        <v>1</v>
      </c>
      <c r="AB126" s="232">
        <v>1</v>
      </c>
      <c r="AC126" s="232">
        <v>1</v>
      </c>
      <c r="AZ126" s="232">
        <v>1</v>
      </c>
      <c r="BA126" s="232">
        <f>IF(AZ126=1,G126,0)</f>
        <v>0</v>
      </c>
      <c r="BB126" s="232">
        <f>IF(AZ126=2,G126,0)</f>
        <v>0</v>
      </c>
      <c r="BC126" s="232">
        <f>IF(AZ126=3,G126,0)</f>
        <v>0</v>
      </c>
      <c r="BD126" s="232">
        <f>IF(AZ126=4,G126,0)</f>
        <v>0</v>
      </c>
      <c r="BE126" s="232">
        <f>IF(AZ126=5,G126,0)</f>
        <v>0</v>
      </c>
      <c r="CA126" s="259">
        <v>1</v>
      </c>
      <c r="CB126" s="259">
        <v>1</v>
      </c>
    </row>
    <row r="127" spans="1:15" ht="12.75">
      <c r="A127" s="268"/>
      <c r="B127" s="272"/>
      <c r="C127" s="422" t="s">
        <v>515</v>
      </c>
      <c r="D127" s="423"/>
      <c r="E127" s="273">
        <v>211.89</v>
      </c>
      <c r="F127" s="274"/>
      <c r="G127" s="275"/>
      <c r="H127" s="276"/>
      <c r="I127" s="270"/>
      <c r="J127" s="277"/>
      <c r="K127" s="270"/>
      <c r="M127" s="271" t="s">
        <v>515</v>
      </c>
      <c r="O127" s="259"/>
    </row>
    <row r="128" spans="1:15" ht="33.75">
      <c r="A128" s="268"/>
      <c r="B128" s="272"/>
      <c r="C128" s="422" t="s">
        <v>516</v>
      </c>
      <c r="D128" s="423"/>
      <c r="E128" s="273">
        <v>781.746</v>
      </c>
      <c r="F128" s="274"/>
      <c r="G128" s="275"/>
      <c r="H128" s="276"/>
      <c r="I128" s="270"/>
      <c r="J128" s="277"/>
      <c r="K128" s="270"/>
      <c r="M128" s="271" t="s">
        <v>516</v>
      </c>
      <c r="O128" s="259"/>
    </row>
    <row r="129" spans="1:15" ht="12.75">
      <c r="A129" s="268"/>
      <c r="B129" s="272"/>
      <c r="C129" s="422" t="s">
        <v>517</v>
      </c>
      <c r="D129" s="423"/>
      <c r="E129" s="273">
        <v>134.64</v>
      </c>
      <c r="F129" s="274"/>
      <c r="G129" s="275"/>
      <c r="H129" s="276"/>
      <c r="I129" s="270"/>
      <c r="J129" s="277"/>
      <c r="K129" s="270"/>
      <c r="M129" s="271" t="s">
        <v>517</v>
      </c>
      <c r="O129" s="259"/>
    </row>
    <row r="130" spans="1:15" ht="12.75">
      <c r="A130" s="268"/>
      <c r="B130" s="272"/>
      <c r="C130" s="422" t="s">
        <v>518</v>
      </c>
      <c r="D130" s="423"/>
      <c r="E130" s="273">
        <v>325.836</v>
      </c>
      <c r="F130" s="274"/>
      <c r="G130" s="275"/>
      <c r="H130" s="276"/>
      <c r="I130" s="270"/>
      <c r="J130" s="277"/>
      <c r="K130" s="270"/>
      <c r="M130" s="271" t="s">
        <v>518</v>
      </c>
      <c r="O130" s="259"/>
    </row>
    <row r="131" spans="1:15" ht="12.75">
      <c r="A131" s="268"/>
      <c r="B131" s="272"/>
      <c r="C131" s="422" t="s">
        <v>519</v>
      </c>
      <c r="D131" s="423"/>
      <c r="E131" s="273">
        <v>190.4175</v>
      </c>
      <c r="F131" s="274"/>
      <c r="G131" s="275"/>
      <c r="H131" s="276"/>
      <c r="I131" s="270"/>
      <c r="J131" s="277"/>
      <c r="K131" s="270"/>
      <c r="M131" s="271" t="s">
        <v>519</v>
      </c>
      <c r="O131" s="259"/>
    </row>
    <row r="132" spans="1:15" ht="12.75">
      <c r="A132" s="268"/>
      <c r="B132" s="272"/>
      <c r="C132" s="422" t="s">
        <v>520</v>
      </c>
      <c r="D132" s="423"/>
      <c r="E132" s="273">
        <v>30.0825</v>
      </c>
      <c r="F132" s="274"/>
      <c r="G132" s="275"/>
      <c r="H132" s="276"/>
      <c r="I132" s="270"/>
      <c r="J132" s="277"/>
      <c r="K132" s="270"/>
      <c r="M132" s="271" t="s">
        <v>520</v>
      </c>
      <c r="O132" s="259"/>
    </row>
    <row r="133" spans="1:15" ht="12.75">
      <c r="A133" s="268"/>
      <c r="B133" s="272"/>
      <c r="C133" s="422" t="s">
        <v>521</v>
      </c>
      <c r="D133" s="423"/>
      <c r="E133" s="273">
        <v>13.86</v>
      </c>
      <c r="F133" s="274"/>
      <c r="G133" s="275"/>
      <c r="H133" s="276"/>
      <c r="I133" s="270"/>
      <c r="J133" s="277"/>
      <c r="K133" s="270"/>
      <c r="M133" s="271" t="s">
        <v>521</v>
      </c>
      <c r="O133" s="259"/>
    </row>
    <row r="134" spans="1:15" ht="12.75">
      <c r="A134" s="268"/>
      <c r="B134" s="272"/>
      <c r="C134" s="422" t="s">
        <v>273</v>
      </c>
      <c r="D134" s="423"/>
      <c r="E134" s="273">
        <v>12.1905</v>
      </c>
      <c r="F134" s="274"/>
      <c r="G134" s="275"/>
      <c r="H134" s="276"/>
      <c r="I134" s="270"/>
      <c r="J134" s="277"/>
      <c r="K134" s="270"/>
      <c r="M134" s="271" t="s">
        <v>273</v>
      </c>
      <c r="O134" s="259"/>
    </row>
    <row r="135" spans="1:15" ht="12.75">
      <c r="A135" s="268"/>
      <c r="B135" s="272"/>
      <c r="C135" s="422" t="s">
        <v>307</v>
      </c>
      <c r="D135" s="423"/>
      <c r="E135" s="273">
        <v>1.5207</v>
      </c>
      <c r="F135" s="274"/>
      <c r="G135" s="275"/>
      <c r="H135" s="276"/>
      <c r="I135" s="270"/>
      <c r="J135" s="277"/>
      <c r="K135" s="270"/>
      <c r="M135" s="271" t="s">
        <v>307</v>
      </c>
      <c r="O135" s="259"/>
    </row>
    <row r="136" spans="1:80" ht="12.75">
      <c r="A136" s="260">
        <v>34</v>
      </c>
      <c r="B136" s="261" t="s">
        <v>522</v>
      </c>
      <c r="C136" s="262" t="s">
        <v>523</v>
      </c>
      <c r="D136" s="263" t="s">
        <v>189</v>
      </c>
      <c r="E136" s="264">
        <v>233.95</v>
      </c>
      <c r="F136" s="264">
        <v>0</v>
      </c>
      <c r="G136" s="265">
        <f>E136*F136</f>
        <v>0</v>
      </c>
      <c r="H136" s="266">
        <v>6E-05</v>
      </c>
      <c r="I136" s="267">
        <f>E136*H136</f>
        <v>0.014036999999999999</v>
      </c>
      <c r="J136" s="266">
        <v>0</v>
      </c>
      <c r="K136" s="267">
        <f>E136*J136</f>
        <v>0</v>
      </c>
      <c r="O136" s="259">
        <v>2</v>
      </c>
      <c r="AA136" s="232">
        <v>1</v>
      </c>
      <c r="AB136" s="232">
        <v>1</v>
      </c>
      <c r="AC136" s="232">
        <v>1</v>
      </c>
      <c r="AZ136" s="232">
        <v>1</v>
      </c>
      <c r="BA136" s="232">
        <f>IF(AZ136=1,G136,0)</f>
        <v>0</v>
      </c>
      <c r="BB136" s="232">
        <f>IF(AZ136=2,G136,0)</f>
        <v>0</v>
      </c>
      <c r="BC136" s="232">
        <f>IF(AZ136=3,G136,0)</f>
        <v>0</v>
      </c>
      <c r="BD136" s="232">
        <f>IF(AZ136=4,G136,0)</f>
        <v>0</v>
      </c>
      <c r="BE136" s="232">
        <f>IF(AZ136=5,G136,0)</f>
        <v>0</v>
      </c>
      <c r="CA136" s="259">
        <v>1</v>
      </c>
      <c r="CB136" s="259">
        <v>1</v>
      </c>
    </row>
    <row r="137" spans="1:15" ht="12.75">
      <c r="A137" s="268"/>
      <c r="B137" s="272"/>
      <c r="C137" s="422" t="s">
        <v>524</v>
      </c>
      <c r="D137" s="423"/>
      <c r="E137" s="273">
        <v>63.55</v>
      </c>
      <c r="F137" s="274"/>
      <c r="G137" s="275"/>
      <c r="H137" s="276"/>
      <c r="I137" s="270"/>
      <c r="J137" s="277"/>
      <c r="K137" s="270"/>
      <c r="M137" s="271" t="s">
        <v>524</v>
      </c>
      <c r="O137" s="259"/>
    </row>
    <row r="138" spans="1:15" ht="12.75">
      <c r="A138" s="268"/>
      <c r="B138" s="272"/>
      <c r="C138" s="422" t="s">
        <v>525</v>
      </c>
      <c r="D138" s="423"/>
      <c r="E138" s="273">
        <v>55.83</v>
      </c>
      <c r="F138" s="274"/>
      <c r="G138" s="275"/>
      <c r="H138" s="276"/>
      <c r="I138" s="270"/>
      <c r="J138" s="277"/>
      <c r="K138" s="270"/>
      <c r="M138" s="271" t="s">
        <v>525</v>
      </c>
      <c r="O138" s="259"/>
    </row>
    <row r="139" spans="1:15" ht="12.75">
      <c r="A139" s="268"/>
      <c r="B139" s="272"/>
      <c r="C139" s="422" t="s">
        <v>526</v>
      </c>
      <c r="D139" s="423"/>
      <c r="E139" s="273">
        <v>53.82</v>
      </c>
      <c r="F139" s="274"/>
      <c r="G139" s="275"/>
      <c r="H139" s="276"/>
      <c r="I139" s="270"/>
      <c r="J139" s="277"/>
      <c r="K139" s="270"/>
      <c r="M139" s="271" t="s">
        <v>526</v>
      </c>
      <c r="O139" s="259"/>
    </row>
    <row r="140" spans="1:15" ht="12.75">
      <c r="A140" s="268"/>
      <c r="B140" s="272"/>
      <c r="C140" s="422" t="s">
        <v>527</v>
      </c>
      <c r="D140" s="423"/>
      <c r="E140" s="273">
        <v>31.7</v>
      </c>
      <c r="F140" s="274"/>
      <c r="G140" s="275"/>
      <c r="H140" s="276"/>
      <c r="I140" s="270"/>
      <c r="J140" s="277"/>
      <c r="K140" s="270"/>
      <c r="M140" s="271" t="s">
        <v>527</v>
      </c>
      <c r="O140" s="259"/>
    </row>
    <row r="141" spans="1:15" ht="12.75">
      <c r="A141" s="268"/>
      <c r="B141" s="272"/>
      <c r="C141" s="422" t="s">
        <v>528</v>
      </c>
      <c r="D141" s="423"/>
      <c r="E141" s="273">
        <v>29.05</v>
      </c>
      <c r="F141" s="274"/>
      <c r="G141" s="275"/>
      <c r="H141" s="276"/>
      <c r="I141" s="270"/>
      <c r="J141" s="277"/>
      <c r="K141" s="270"/>
      <c r="M141" s="271" t="s">
        <v>528</v>
      </c>
      <c r="O141" s="259"/>
    </row>
    <row r="142" spans="1:80" ht="12.75">
      <c r="A142" s="260">
        <v>35</v>
      </c>
      <c r="B142" s="261" t="s">
        <v>529</v>
      </c>
      <c r="C142" s="262" t="s">
        <v>530</v>
      </c>
      <c r="D142" s="263" t="s">
        <v>189</v>
      </c>
      <c r="E142" s="264">
        <v>120</v>
      </c>
      <c r="F142" s="264">
        <v>0</v>
      </c>
      <c r="G142" s="265">
        <f>E142*F142</f>
        <v>0</v>
      </c>
      <c r="H142" s="266">
        <v>0.00051</v>
      </c>
      <c r="I142" s="267">
        <f>E142*H142</f>
        <v>0.061200000000000004</v>
      </c>
      <c r="J142" s="266">
        <v>0</v>
      </c>
      <c r="K142" s="267">
        <f>E142*J142</f>
        <v>0</v>
      </c>
      <c r="O142" s="259">
        <v>2</v>
      </c>
      <c r="AA142" s="232">
        <v>1</v>
      </c>
      <c r="AB142" s="232">
        <v>1</v>
      </c>
      <c r="AC142" s="232">
        <v>1</v>
      </c>
      <c r="AZ142" s="232">
        <v>1</v>
      </c>
      <c r="BA142" s="232">
        <f>IF(AZ142=1,G142,0)</f>
        <v>0</v>
      </c>
      <c r="BB142" s="232">
        <f>IF(AZ142=2,G142,0)</f>
        <v>0</v>
      </c>
      <c r="BC142" s="232">
        <f>IF(AZ142=3,G142,0)</f>
        <v>0</v>
      </c>
      <c r="BD142" s="232">
        <f>IF(AZ142=4,G142,0)</f>
        <v>0</v>
      </c>
      <c r="BE142" s="232">
        <f>IF(AZ142=5,G142,0)</f>
        <v>0</v>
      </c>
      <c r="CA142" s="259">
        <v>1</v>
      </c>
      <c r="CB142" s="259">
        <v>1</v>
      </c>
    </row>
    <row r="143" spans="1:80" ht="22.5">
      <c r="A143" s="260">
        <v>36</v>
      </c>
      <c r="B143" s="261" t="s">
        <v>531</v>
      </c>
      <c r="C143" s="262" t="s">
        <v>532</v>
      </c>
      <c r="D143" s="263" t="s">
        <v>146</v>
      </c>
      <c r="E143" s="264">
        <v>1182.5245</v>
      </c>
      <c r="F143" s="264">
        <v>0</v>
      </c>
      <c r="G143" s="265">
        <f>E143*F143</f>
        <v>0</v>
      </c>
      <c r="H143" s="266">
        <v>0.01408</v>
      </c>
      <c r="I143" s="267">
        <f>E143*H143</f>
        <v>16.64994496</v>
      </c>
      <c r="J143" s="266">
        <v>0</v>
      </c>
      <c r="K143" s="267">
        <f>E143*J143</f>
        <v>0</v>
      </c>
      <c r="O143" s="259">
        <v>2</v>
      </c>
      <c r="AA143" s="232">
        <v>1</v>
      </c>
      <c r="AB143" s="232">
        <v>1</v>
      </c>
      <c r="AC143" s="232">
        <v>1</v>
      </c>
      <c r="AZ143" s="232">
        <v>1</v>
      </c>
      <c r="BA143" s="232">
        <f>IF(AZ143=1,G143,0)</f>
        <v>0</v>
      </c>
      <c r="BB143" s="232">
        <f>IF(AZ143=2,G143,0)</f>
        <v>0</v>
      </c>
      <c r="BC143" s="232">
        <f>IF(AZ143=3,G143,0)</f>
        <v>0</v>
      </c>
      <c r="BD143" s="232">
        <f>IF(AZ143=4,G143,0)</f>
        <v>0</v>
      </c>
      <c r="BE143" s="232">
        <f>IF(AZ143=5,G143,0)</f>
        <v>0</v>
      </c>
      <c r="CA143" s="259">
        <v>1</v>
      </c>
      <c r="CB143" s="259">
        <v>1</v>
      </c>
    </row>
    <row r="144" spans="1:15" ht="12.75">
      <c r="A144" s="268"/>
      <c r="B144" s="269"/>
      <c r="C144" s="429"/>
      <c r="D144" s="430"/>
      <c r="E144" s="430"/>
      <c r="F144" s="430"/>
      <c r="G144" s="431"/>
      <c r="I144" s="270"/>
      <c r="K144" s="270"/>
      <c r="L144" s="271"/>
      <c r="O144" s="259">
        <v>3</v>
      </c>
    </row>
    <row r="145" spans="1:15" ht="12.75">
      <c r="A145" s="268"/>
      <c r="B145" s="272"/>
      <c r="C145" s="422" t="s">
        <v>515</v>
      </c>
      <c r="D145" s="423"/>
      <c r="E145" s="273">
        <v>211.89</v>
      </c>
      <c r="F145" s="274"/>
      <c r="G145" s="275"/>
      <c r="H145" s="276"/>
      <c r="I145" s="270"/>
      <c r="J145" s="277"/>
      <c r="K145" s="270"/>
      <c r="M145" s="271" t="s">
        <v>515</v>
      </c>
      <c r="O145" s="259"/>
    </row>
    <row r="146" spans="1:15" ht="33.75">
      <c r="A146" s="268"/>
      <c r="B146" s="272"/>
      <c r="C146" s="422" t="s">
        <v>516</v>
      </c>
      <c r="D146" s="423"/>
      <c r="E146" s="273">
        <v>781.746</v>
      </c>
      <c r="F146" s="274"/>
      <c r="G146" s="275"/>
      <c r="H146" s="276"/>
      <c r="I146" s="270"/>
      <c r="J146" s="277"/>
      <c r="K146" s="270"/>
      <c r="M146" s="271" t="s">
        <v>516</v>
      </c>
      <c r="O146" s="259"/>
    </row>
    <row r="147" spans="1:15" ht="12.75">
      <c r="A147" s="268"/>
      <c r="B147" s="272"/>
      <c r="C147" s="422" t="s">
        <v>517</v>
      </c>
      <c r="D147" s="423"/>
      <c r="E147" s="273">
        <v>134.64</v>
      </c>
      <c r="F147" s="274"/>
      <c r="G147" s="275"/>
      <c r="H147" s="276"/>
      <c r="I147" s="270"/>
      <c r="J147" s="277"/>
      <c r="K147" s="270"/>
      <c r="M147" s="271" t="s">
        <v>517</v>
      </c>
      <c r="O147" s="259"/>
    </row>
    <row r="148" spans="1:15" ht="12.75">
      <c r="A148" s="268"/>
      <c r="B148" s="272"/>
      <c r="C148" s="422" t="s">
        <v>518</v>
      </c>
      <c r="D148" s="423"/>
      <c r="E148" s="273">
        <v>325.836</v>
      </c>
      <c r="F148" s="274"/>
      <c r="G148" s="275"/>
      <c r="H148" s="276"/>
      <c r="I148" s="270"/>
      <c r="J148" s="277"/>
      <c r="K148" s="270"/>
      <c r="M148" s="271" t="s">
        <v>518</v>
      </c>
      <c r="O148" s="259"/>
    </row>
    <row r="149" spans="1:15" ht="12.75">
      <c r="A149" s="268"/>
      <c r="B149" s="272"/>
      <c r="C149" s="422" t="s">
        <v>519</v>
      </c>
      <c r="D149" s="423"/>
      <c r="E149" s="273">
        <v>190.4175</v>
      </c>
      <c r="F149" s="274"/>
      <c r="G149" s="275"/>
      <c r="H149" s="276"/>
      <c r="I149" s="270"/>
      <c r="J149" s="277"/>
      <c r="K149" s="270"/>
      <c r="M149" s="271" t="s">
        <v>519</v>
      </c>
      <c r="O149" s="259"/>
    </row>
    <row r="150" spans="1:15" ht="12.75">
      <c r="A150" s="268"/>
      <c r="B150" s="272"/>
      <c r="C150" s="422" t="s">
        <v>520</v>
      </c>
      <c r="D150" s="423"/>
      <c r="E150" s="273">
        <v>30.0825</v>
      </c>
      <c r="F150" s="274"/>
      <c r="G150" s="275"/>
      <c r="H150" s="276"/>
      <c r="I150" s="270"/>
      <c r="J150" s="277"/>
      <c r="K150" s="270"/>
      <c r="M150" s="271" t="s">
        <v>520</v>
      </c>
      <c r="O150" s="259"/>
    </row>
    <row r="151" spans="1:15" ht="12.75">
      <c r="A151" s="268"/>
      <c r="B151" s="272"/>
      <c r="C151" s="422" t="s">
        <v>533</v>
      </c>
      <c r="D151" s="423"/>
      <c r="E151" s="273">
        <v>-492.0875</v>
      </c>
      <c r="F151" s="274"/>
      <c r="G151" s="275"/>
      <c r="H151" s="276"/>
      <c r="I151" s="270"/>
      <c r="J151" s="277"/>
      <c r="K151" s="270"/>
      <c r="M151" s="271" t="s">
        <v>533</v>
      </c>
      <c r="O151" s="259"/>
    </row>
    <row r="152" spans="1:80" ht="22.5">
      <c r="A152" s="260">
        <v>37</v>
      </c>
      <c r="B152" s="261" t="s">
        <v>534</v>
      </c>
      <c r="C152" s="262" t="s">
        <v>535</v>
      </c>
      <c r="D152" s="263" t="s">
        <v>146</v>
      </c>
      <c r="E152" s="264">
        <v>141.78</v>
      </c>
      <c r="F152" s="264">
        <v>0</v>
      </c>
      <c r="G152" s="265">
        <f>E152*F152</f>
        <v>0</v>
      </c>
      <c r="H152" s="266">
        <v>0.01328</v>
      </c>
      <c r="I152" s="267">
        <f>E152*H152</f>
        <v>1.8828384</v>
      </c>
      <c r="J152" s="266">
        <v>0</v>
      </c>
      <c r="K152" s="267">
        <f>E152*J152</f>
        <v>0</v>
      </c>
      <c r="O152" s="259">
        <v>2</v>
      </c>
      <c r="AA152" s="232">
        <v>1</v>
      </c>
      <c r="AB152" s="232">
        <v>1</v>
      </c>
      <c r="AC152" s="232">
        <v>1</v>
      </c>
      <c r="AZ152" s="232">
        <v>1</v>
      </c>
      <c r="BA152" s="232">
        <f>IF(AZ152=1,G152,0)</f>
        <v>0</v>
      </c>
      <c r="BB152" s="232">
        <f>IF(AZ152=2,G152,0)</f>
        <v>0</v>
      </c>
      <c r="BC152" s="232">
        <f>IF(AZ152=3,G152,0)</f>
        <v>0</v>
      </c>
      <c r="BD152" s="232">
        <f>IF(AZ152=4,G152,0)</f>
        <v>0</v>
      </c>
      <c r="BE152" s="232">
        <f>IF(AZ152=5,G152,0)</f>
        <v>0</v>
      </c>
      <c r="CA152" s="259">
        <v>1</v>
      </c>
      <c r="CB152" s="259">
        <v>1</v>
      </c>
    </row>
    <row r="153" spans="1:15" ht="12.75">
      <c r="A153" s="268"/>
      <c r="B153" s="272"/>
      <c r="C153" s="422" t="s">
        <v>536</v>
      </c>
      <c r="D153" s="423"/>
      <c r="E153" s="273">
        <v>29.76</v>
      </c>
      <c r="F153" s="274"/>
      <c r="G153" s="275"/>
      <c r="H153" s="276"/>
      <c r="I153" s="270"/>
      <c r="J153" s="277"/>
      <c r="K153" s="270"/>
      <c r="M153" s="271" t="s">
        <v>536</v>
      </c>
      <c r="O153" s="259"/>
    </row>
    <row r="154" spans="1:15" ht="12.75">
      <c r="A154" s="268"/>
      <c r="B154" s="272"/>
      <c r="C154" s="422" t="s">
        <v>537</v>
      </c>
      <c r="D154" s="423"/>
      <c r="E154" s="273">
        <v>6.9</v>
      </c>
      <c r="F154" s="274"/>
      <c r="G154" s="275"/>
      <c r="H154" s="276"/>
      <c r="I154" s="270"/>
      <c r="J154" s="277"/>
      <c r="K154" s="270"/>
      <c r="M154" s="271" t="s">
        <v>537</v>
      </c>
      <c r="O154" s="259"/>
    </row>
    <row r="155" spans="1:15" ht="12.75">
      <c r="A155" s="268"/>
      <c r="B155" s="272"/>
      <c r="C155" s="422" t="s">
        <v>538</v>
      </c>
      <c r="D155" s="423"/>
      <c r="E155" s="273">
        <v>3.93</v>
      </c>
      <c r="F155" s="274"/>
      <c r="G155" s="275"/>
      <c r="H155" s="276"/>
      <c r="I155" s="270"/>
      <c r="J155" s="277"/>
      <c r="K155" s="270"/>
      <c r="M155" s="271" t="s">
        <v>538</v>
      </c>
      <c r="O155" s="259"/>
    </row>
    <row r="156" spans="1:15" ht="12.75">
      <c r="A156" s="268"/>
      <c r="B156" s="272"/>
      <c r="C156" s="422" t="s">
        <v>539</v>
      </c>
      <c r="D156" s="423"/>
      <c r="E156" s="273">
        <v>8.82</v>
      </c>
      <c r="F156" s="274"/>
      <c r="G156" s="275"/>
      <c r="H156" s="276"/>
      <c r="I156" s="270"/>
      <c r="J156" s="277"/>
      <c r="K156" s="270"/>
      <c r="M156" s="271" t="s">
        <v>539</v>
      </c>
      <c r="O156" s="259"/>
    </row>
    <row r="157" spans="1:15" ht="12.75">
      <c r="A157" s="268"/>
      <c r="B157" s="272"/>
      <c r="C157" s="422" t="s">
        <v>540</v>
      </c>
      <c r="D157" s="423"/>
      <c r="E157" s="273">
        <v>22.68</v>
      </c>
      <c r="F157" s="274"/>
      <c r="G157" s="275"/>
      <c r="H157" s="276"/>
      <c r="I157" s="270"/>
      <c r="J157" s="277"/>
      <c r="K157" s="270"/>
      <c r="M157" s="271" t="s">
        <v>540</v>
      </c>
      <c r="O157" s="259"/>
    </row>
    <row r="158" spans="1:15" ht="12.75">
      <c r="A158" s="268"/>
      <c r="B158" s="272"/>
      <c r="C158" s="422" t="s">
        <v>541</v>
      </c>
      <c r="D158" s="423"/>
      <c r="E158" s="273">
        <v>8.82</v>
      </c>
      <c r="F158" s="274"/>
      <c r="G158" s="275"/>
      <c r="H158" s="276"/>
      <c r="I158" s="270"/>
      <c r="J158" s="277"/>
      <c r="K158" s="270"/>
      <c r="M158" s="271" t="s">
        <v>541</v>
      </c>
      <c r="O158" s="259"/>
    </row>
    <row r="159" spans="1:15" ht="12.75">
      <c r="A159" s="268"/>
      <c r="B159" s="272"/>
      <c r="C159" s="422" t="s">
        <v>542</v>
      </c>
      <c r="D159" s="423"/>
      <c r="E159" s="273">
        <v>4.56</v>
      </c>
      <c r="F159" s="274"/>
      <c r="G159" s="275"/>
      <c r="H159" s="276"/>
      <c r="I159" s="270"/>
      <c r="J159" s="277"/>
      <c r="K159" s="270"/>
      <c r="M159" s="271" t="s">
        <v>542</v>
      </c>
      <c r="O159" s="259"/>
    </row>
    <row r="160" spans="1:15" ht="12.75">
      <c r="A160" s="268"/>
      <c r="B160" s="272"/>
      <c r="C160" s="422" t="s">
        <v>543</v>
      </c>
      <c r="D160" s="423"/>
      <c r="E160" s="273">
        <v>3.45</v>
      </c>
      <c r="F160" s="274"/>
      <c r="G160" s="275"/>
      <c r="H160" s="276"/>
      <c r="I160" s="270"/>
      <c r="J160" s="277"/>
      <c r="K160" s="270"/>
      <c r="M160" s="271" t="s">
        <v>543</v>
      </c>
      <c r="O160" s="259"/>
    </row>
    <row r="161" spans="1:15" ht="12.75">
      <c r="A161" s="268"/>
      <c r="B161" s="272"/>
      <c r="C161" s="422" t="s">
        <v>544</v>
      </c>
      <c r="D161" s="423"/>
      <c r="E161" s="273">
        <v>5.72</v>
      </c>
      <c r="F161" s="274"/>
      <c r="G161" s="275"/>
      <c r="H161" s="276"/>
      <c r="I161" s="270"/>
      <c r="J161" s="277"/>
      <c r="K161" s="270"/>
      <c r="M161" s="271" t="s">
        <v>544</v>
      </c>
      <c r="O161" s="259"/>
    </row>
    <row r="162" spans="1:15" ht="12.75">
      <c r="A162" s="268"/>
      <c r="B162" s="272"/>
      <c r="C162" s="422" t="s">
        <v>545</v>
      </c>
      <c r="D162" s="423"/>
      <c r="E162" s="273">
        <v>3.03</v>
      </c>
      <c r="F162" s="274"/>
      <c r="G162" s="275"/>
      <c r="H162" s="276"/>
      <c r="I162" s="270"/>
      <c r="J162" s="277"/>
      <c r="K162" s="270"/>
      <c r="M162" s="271" t="s">
        <v>545</v>
      </c>
      <c r="O162" s="259"/>
    </row>
    <row r="163" spans="1:15" ht="12.75">
      <c r="A163" s="268"/>
      <c r="B163" s="272"/>
      <c r="C163" s="422" t="s">
        <v>546</v>
      </c>
      <c r="D163" s="423"/>
      <c r="E163" s="273">
        <v>4.65</v>
      </c>
      <c r="F163" s="274"/>
      <c r="G163" s="275"/>
      <c r="H163" s="276"/>
      <c r="I163" s="270"/>
      <c r="J163" s="277"/>
      <c r="K163" s="270"/>
      <c r="M163" s="271" t="s">
        <v>546</v>
      </c>
      <c r="O163" s="259"/>
    </row>
    <row r="164" spans="1:15" ht="12.75">
      <c r="A164" s="268"/>
      <c r="B164" s="272"/>
      <c r="C164" s="422" t="s">
        <v>547</v>
      </c>
      <c r="D164" s="423"/>
      <c r="E164" s="273">
        <v>1.92</v>
      </c>
      <c r="F164" s="274"/>
      <c r="G164" s="275"/>
      <c r="H164" s="276"/>
      <c r="I164" s="270"/>
      <c r="J164" s="277"/>
      <c r="K164" s="270"/>
      <c r="M164" s="271" t="s">
        <v>547</v>
      </c>
      <c r="O164" s="259"/>
    </row>
    <row r="165" spans="1:15" ht="12.75">
      <c r="A165" s="268"/>
      <c r="B165" s="272"/>
      <c r="C165" s="422" t="s">
        <v>548</v>
      </c>
      <c r="D165" s="423"/>
      <c r="E165" s="273">
        <v>9.18</v>
      </c>
      <c r="F165" s="274"/>
      <c r="G165" s="275"/>
      <c r="H165" s="276"/>
      <c r="I165" s="270"/>
      <c r="J165" s="277"/>
      <c r="K165" s="270"/>
      <c r="M165" s="271" t="s">
        <v>548</v>
      </c>
      <c r="O165" s="259"/>
    </row>
    <row r="166" spans="1:15" ht="12.75">
      <c r="A166" s="268"/>
      <c r="B166" s="272"/>
      <c r="C166" s="422" t="s">
        <v>549</v>
      </c>
      <c r="D166" s="423"/>
      <c r="E166" s="273">
        <v>2.64</v>
      </c>
      <c r="F166" s="274"/>
      <c r="G166" s="275"/>
      <c r="H166" s="276"/>
      <c r="I166" s="270"/>
      <c r="J166" s="277"/>
      <c r="K166" s="270"/>
      <c r="M166" s="271" t="s">
        <v>549</v>
      </c>
      <c r="O166" s="259"/>
    </row>
    <row r="167" spans="1:15" ht="12.75">
      <c r="A167" s="268"/>
      <c r="B167" s="272"/>
      <c r="C167" s="422" t="s">
        <v>550</v>
      </c>
      <c r="D167" s="423"/>
      <c r="E167" s="273">
        <v>4.72</v>
      </c>
      <c r="F167" s="274"/>
      <c r="G167" s="275"/>
      <c r="H167" s="276"/>
      <c r="I167" s="270"/>
      <c r="J167" s="277"/>
      <c r="K167" s="270"/>
      <c r="M167" s="271" t="s">
        <v>550</v>
      </c>
      <c r="O167" s="259"/>
    </row>
    <row r="168" spans="1:15" ht="12.75">
      <c r="A168" s="268"/>
      <c r="B168" s="272"/>
      <c r="C168" s="422" t="s">
        <v>551</v>
      </c>
      <c r="D168" s="423"/>
      <c r="E168" s="273">
        <v>5.67</v>
      </c>
      <c r="F168" s="274"/>
      <c r="G168" s="275"/>
      <c r="H168" s="276"/>
      <c r="I168" s="270"/>
      <c r="J168" s="277"/>
      <c r="K168" s="270"/>
      <c r="M168" s="271" t="s">
        <v>551</v>
      </c>
      <c r="O168" s="259"/>
    </row>
    <row r="169" spans="1:15" ht="12.75">
      <c r="A169" s="268"/>
      <c r="B169" s="272"/>
      <c r="C169" s="422" t="s">
        <v>552</v>
      </c>
      <c r="D169" s="423"/>
      <c r="E169" s="273">
        <v>0.93</v>
      </c>
      <c r="F169" s="274"/>
      <c r="G169" s="275"/>
      <c r="H169" s="276"/>
      <c r="I169" s="270"/>
      <c r="J169" s="277"/>
      <c r="K169" s="270"/>
      <c r="M169" s="271" t="s">
        <v>552</v>
      </c>
      <c r="O169" s="259"/>
    </row>
    <row r="170" spans="1:15" ht="12.75">
      <c r="A170" s="268"/>
      <c r="B170" s="272"/>
      <c r="C170" s="422" t="s">
        <v>553</v>
      </c>
      <c r="D170" s="423"/>
      <c r="E170" s="273">
        <v>7.44</v>
      </c>
      <c r="F170" s="274"/>
      <c r="G170" s="275"/>
      <c r="H170" s="276"/>
      <c r="I170" s="270"/>
      <c r="J170" s="277"/>
      <c r="K170" s="270"/>
      <c r="M170" s="271" t="s">
        <v>553</v>
      </c>
      <c r="O170" s="259"/>
    </row>
    <row r="171" spans="1:15" ht="12.75">
      <c r="A171" s="268"/>
      <c r="B171" s="272"/>
      <c r="C171" s="422" t="s">
        <v>554</v>
      </c>
      <c r="D171" s="423"/>
      <c r="E171" s="273">
        <v>3.18</v>
      </c>
      <c r="F171" s="274"/>
      <c r="G171" s="275"/>
      <c r="H171" s="276"/>
      <c r="I171" s="270"/>
      <c r="J171" s="277"/>
      <c r="K171" s="270"/>
      <c r="M171" s="271" t="s">
        <v>554</v>
      </c>
      <c r="O171" s="259"/>
    </row>
    <row r="172" spans="1:15" ht="12.75">
      <c r="A172" s="268"/>
      <c r="B172" s="272"/>
      <c r="C172" s="422" t="s">
        <v>555</v>
      </c>
      <c r="D172" s="423"/>
      <c r="E172" s="273">
        <v>3.78</v>
      </c>
      <c r="F172" s="274"/>
      <c r="G172" s="275"/>
      <c r="H172" s="276"/>
      <c r="I172" s="270"/>
      <c r="J172" s="277"/>
      <c r="K172" s="270"/>
      <c r="M172" s="271" t="s">
        <v>555</v>
      </c>
      <c r="O172" s="259"/>
    </row>
    <row r="173" spans="1:80" ht="12.75">
      <c r="A173" s="260">
        <v>38</v>
      </c>
      <c r="B173" s="261" t="s">
        <v>556</v>
      </c>
      <c r="C173" s="262" t="s">
        <v>557</v>
      </c>
      <c r="D173" s="263" t="s">
        <v>146</v>
      </c>
      <c r="E173" s="264">
        <v>324.945</v>
      </c>
      <c r="F173" s="264">
        <v>0</v>
      </c>
      <c r="G173" s="265">
        <f>E173*F173</f>
        <v>0</v>
      </c>
      <c r="H173" s="266">
        <v>0.0095</v>
      </c>
      <c r="I173" s="267">
        <f>E173*H173</f>
        <v>3.0869774999999997</v>
      </c>
      <c r="J173" s="266">
        <v>0</v>
      </c>
      <c r="K173" s="267">
        <f>E173*J173</f>
        <v>0</v>
      </c>
      <c r="O173" s="259">
        <v>2</v>
      </c>
      <c r="AA173" s="232">
        <v>1</v>
      </c>
      <c r="AB173" s="232">
        <v>1</v>
      </c>
      <c r="AC173" s="232">
        <v>1</v>
      </c>
      <c r="AZ173" s="232">
        <v>1</v>
      </c>
      <c r="BA173" s="232">
        <f>IF(AZ173=1,G173,0)</f>
        <v>0</v>
      </c>
      <c r="BB173" s="232">
        <f>IF(AZ173=2,G173,0)</f>
        <v>0</v>
      </c>
      <c r="BC173" s="232">
        <f>IF(AZ173=3,G173,0)</f>
        <v>0</v>
      </c>
      <c r="BD173" s="232">
        <f>IF(AZ173=4,G173,0)</f>
        <v>0</v>
      </c>
      <c r="BE173" s="232">
        <f>IF(AZ173=5,G173,0)</f>
        <v>0</v>
      </c>
      <c r="CA173" s="259">
        <v>1</v>
      </c>
      <c r="CB173" s="259">
        <v>1</v>
      </c>
    </row>
    <row r="174" spans="1:15" ht="12.75">
      <c r="A174" s="268"/>
      <c r="B174" s="272"/>
      <c r="C174" s="422" t="s">
        <v>413</v>
      </c>
      <c r="D174" s="423"/>
      <c r="E174" s="273">
        <v>171.585</v>
      </c>
      <c r="F174" s="274"/>
      <c r="G174" s="275"/>
      <c r="H174" s="276"/>
      <c r="I174" s="270"/>
      <c r="J174" s="277"/>
      <c r="K174" s="270"/>
      <c r="M174" s="271" t="s">
        <v>413</v>
      </c>
      <c r="O174" s="259"/>
    </row>
    <row r="175" spans="1:15" ht="12.75">
      <c r="A175" s="268"/>
      <c r="B175" s="272"/>
      <c r="C175" s="422" t="s">
        <v>414</v>
      </c>
      <c r="D175" s="423"/>
      <c r="E175" s="273">
        <v>50.247</v>
      </c>
      <c r="F175" s="274"/>
      <c r="G175" s="275"/>
      <c r="H175" s="276"/>
      <c r="I175" s="270"/>
      <c r="J175" s="277"/>
      <c r="K175" s="270"/>
      <c r="M175" s="271" t="s">
        <v>414</v>
      </c>
      <c r="O175" s="259"/>
    </row>
    <row r="176" spans="1:15" ht="12.75">
      <c r="A176" s="268"/>
      <c r="B176" s="272"/>
      <c r="C176" s="422" t="s">
        <v>415</v>
      </c>
      <c r="D176" s="423"/>
      <c r="E176" s="273">
        <v>48.438</v>
      </c>
      <c r="F176" s="274"/>
      <c r="G176" s="275"/>
      <c r="H176" s="276"/>
      <c r="I176" s="270"/>
      <c r="J176" s="277"/>
      <c r="K176" s="270"/>
      <c r="M176" s="271" t="s">
        <v>415</v>
      </c>
      <c r="O176" s="259"/>
    </row>
    <row r="177" spans="1:15" ht="12.75">
      <c r="A177" s="268"/>
      <c r="B177" s="272"/>
      <c r="C177" s="422" t="s">
        <v>416</v>
      </c>
      <c r="D177" s="423"/>
      <c r="E177" s="273">
        <v>28.53</v>
      </c>
      <c r="F177" s="274"/>
      <c r="G177" s="275"/>
      <c r="H177" s="276"/>
      <c r="I177" s="270"/>
      <c r="J177" s="277"/>
      <c r="K177" s="270"/>
      <c r="M177" s="271" t="s">
        <v>416</v>
      </c>
      <c r="O177" s="259"/>
    </row>
    <row r="178" spans="1:15" ht="12.75">
      <c r="A178" s="268"/>
      <c r="B178" s="272"/>
      <c r="C178" s="422" t="s">
        <v>417</v>
      </c>
      <c r="D178" s="423"/>
      <c r="E178" s="273">
        <v>26.145</v>
      </c>
      <c r="F178" s="274"/>
      <c r="G178" s="275"/>
      <c r="H178" s="276"/>
      <c r="I178" s="270"/>
      <c r="J178" s="277"/>
      <c r="K178" s="270"/>
      <c r="M178" s="271" t="s">
        <v>417</v>
      </c>
      <c r="O178" s="259"/>
    </row>
    <row r="179" spans="1:80" ht="22.5">
      <c r="A179" s="260">
        <v>39</v>
      </c>
      <c r="B179" s="261" t="s">
        <v>558</v>
      </c>
      <c r="C179" s="262" t="s">
        <v>559</v>
      </c>
      <c r="D179" s="263" t="s">
        <v>146</v>
      </c>
      <c r="E179" s="264">
        <v>108.315</v>
      </c>
      <c r="F179" s="264">
        <v>0</v>
      </c>
      <c r="G179" s="265">
        <f>E179*F179</f>
        <v>0</v>
      </c>
      <c r="H179" s="266">
        <v>0.01856</v>
      </c>
      <c r="I179" s="267">
        <f>E179*H179</f>
        <v>2.0103264</v>
      </c>
      <c r="J179" s="266">
        <v>0</v>
      </c>
      <c r="K179" s="267">
        <f>E179*J179</f>
        <v>0</v>
      </c>
      <c r="O179" s="259">
        <v>2</v>
      </c>
      <c r="AA179" s="232">
        <v>1</v>
      </c>
      <c r="AB179" s="232">
        <v>1</v>
      </c>
      <c r="AC179" s="232">
        <v>1</v>
      </c>
      <c r="AZ179" s="232">
        <v>1</v>
      </c>
      <c r="BA179" s="232">
        <f>IF(AZ179=1,G179,0)</f>
        <v>0</v>
      </c>
      <c r="BB179" s="232">
        <f>IF(AZ179=2,G179,0)</f>
        <v>0</v>
      </c>
      <c r="BC179" s="232">
        <f>IF(AZ179=3,G179,0)</f>
        <v>0</v>
      </c>
      <c r="BD179" s="232">
        <f>IF(AZ179=4,G179,0)</f>
        <v>0</v>
      </c>
      <c r="BE179" s="232">
        <f>IF(AZ179=5,G179,0)</f>
        <v>0</v>
      </c>
      <c r="CA179" s="259">
        <v>1</v>
      </c>
      <c r="CB179" s="259">
        <v>1</v>
      </c>
    </row>
    <row r="180" spans="1:15" ht="12.75">
      <c r="A180" s="268"/>
      <c r="B180" s="272"/>
      <c r="C180" s="422" t="s">
        <v>560</v>
      </c>
      <c r="D180" s="423"/>
      <c r="E180" s="273">
        <v>57.195</v>
      </c>
      <c r="F180" s="274"/>
      <c r="G180" s="275"/>
      <c r="H180" s="276"/>
      <c r="I180" s="270"/>
      <c r="J180" s="277"/>
      <c r="K180" s="270"/>
      <c r="M180" s="271" t="s">
        <v>560</v>
      </c>
      <c r="O180" s="259"/>
    </row>
    <row r="181" spans="1:15" ht="12.75">
      <c r="A181" s="268"/>
      <c r="B181" s="272"/>
      <c r="C181" s="422" t="s">
        <v>561</v>
      </c>
      <c r="D181" s="423"/>
      <c r="E181" s="273">
        <v>16.749</v>
      </c>
      <c r="F181" s="274"/>
      <c r="G181" s="275"/>
      <c r="H181" s="276"/>
      <c r="I181" s="270"/>
      <c r="J181" s="277"/>
      <c r="K181" s="270"/>
      <c r="M181" s="271" t="s">
        <v>561</v>
      </c>
      <c r="O181" s="259"/>
    </row>
    <row r="182" spans="1:15" ht="12.75">
      <c r="A182" s="268"/>
      <c r="B182" s="272"/>
      <c r="C182" s="422" t="s">
        <v>562</v>
      </c>
      <c r="D182" s="423"/>
      <c r="E182" s="273">
        <v>16.146</v>
      </c>
      <c r="F182" s="274"/>
      <c r="G182" s="275"/>
      <c r="H182" s="276"/>
      <c r="I182" s="270"/>
      <c r="J182" s="277"/>
      <c r="K182" s="270"/>
      <c r="M182" s="271" t="s">
        <v>562</v>
      </c>
      <c r="O182" s="259"/>
    </row>
    <row r="183" spans="1:15" ht="12.75">
      <c r="A183" s="268"/>
      <c r="B183" s="272"/>
      <c r="C183" s="422" t="s">
        <v>563</v>
      </c>
      <c r="D183" s="423"/>
      <c r="E183" s="273">
        <v>9.51</v>
      </c>
      <c r="F183" s="274"/>
      <c r="G183" s="275"/>
      <c r="H183" s="276"/>
      <c r="I183" s="270"/>
      <c r="J183" s="277"/>
      <c r="K183" s="270"/>
      <c r="M183" s="271" t="s">
        <v>563</v>
      </c>
      <c r="O183" s="259"/>
    </row>
    <row r="184" spans="1:15" ht="12.75">
      <c r="A184" s="268"/>
      <c r="B184" s="272"/>
      <c r="C184" s="422" t="s">
        <v>564</v>
      </c>
      <c r="D184" s="423"/>
      <c r="E184" s="273">
        <v>8.715</v>
      </c>
      <c r="F184" s="274"/>
      <c r="G184" s="275"/>
      <c r="H184" s="276"/>
      <c r="I184" s="270"/>
      <c r="J184" s="277"/>
      <c r="K184" s="270"/>
      <c r="M184" s="271" t="s">
        <v>564</v>
      </c>
      <c r="O184" s="259"/>
    </row>
    <row r="185" spans="1:80" ht="12.75">
      <c r="A185" s="260">
        <v>40</v>
      </c>
      <c r="B185" s="261" t="s">
        <v>565</v>
      </c>
      <c r="C185" s="262" t="s">
        <v>566</v>
      </c>
      <c r="D185" s="263" t="s">
        <v>146</v>
      </c>
      <c r="E185" s="264">
        <v>53.8</v>
      </c>
      <c r="F185" s="264">
        <v>0</v>
      </c>
      <c r="G185" s="265">
        <f>E185*F185</f>
        <v>0</v>
      </c>
      <c r="H185" s="266">
        <v>0.0093</v>
      </c>
      <c r="I185" s="267">
        <f>E185*H185</f>
        <v>0.5003399999999999</v>
      </c>
      <c r="J185" s="266">
        <v>0</v>
      </c>
      <c r="K185" s="267">
        <f>E185*J185</f>
        <v>0</v>
      </c>
      <c r="O185" s="259">
        <v>2</v>
      </c>
      <c r="AA185" s="232">
        <v>1</v>
      </c>
      <c r="AB185" s="232">
        <v>1</v>
      </c>
      <c r="AC185" s="232">
        <v>1</v>
      </c>
      <c r="AZ185" s="232">
        <v>1</v>
      </c>
      <c r="BA185" s="232">
        <f>IF(AZ185=1,G185,0)</f>
        <v>0</v>
      </c>
      <c r="BB185" s="232">
        <f>IF(AZ185=2,G185,0)</f>
        <v>0</v>
      </c>
      <c r="BC185" s="232">
        <f>IF(AZ185=3,G185,0)</f>
        <v>0</v>
      </c>
      <c r="BD185" s="232">
        <f>IF(AZ185=4,G185,0)</f>
        <v>0</v>
      </c>
      <c r="BE185" s="232">
        <f>IF(AZ185=5,G185,0)</f>
        <v>0</v>
      </c>
      <c r="CA185" s="259">
        <v>1</v>
      </c>
      <c r="CB185" s="259">
        <v>1</v>
      </c>
    </row>
    <row r="186" spans="1:15" ht="12.75">
      <c r="A186" s="268"/>
      <c r="B186" s="272"/>
      <c r="C186" s="422" t="s">
        <v>567</v>
      </c>
      <c r="D186" s="423"/>
      <c r="E186" s="273">
        <v>11.52</v>
      </c>
      <c r="F186" s="274"/>
      <c r="G186" s="275"/>
      <c r="H186" s="276"/>
      <c r="I186" s="270"/>
      <c r="J186" s="277"/>
      <c r="K186" s="270"/>
      <c r="M186" s="271" t="s">
        <v>567</v>
      </c>
      <c r="O186" s="259"/>
    </row>
    <row r="187" spans="1:15" ht="12.75">
      <c r="A187" s="268"/>
      <c r="B187" s="272"/>
      <c r="C187" s="422" t="s">
        <v>568</v>
      </c>
      <c r="D187" s="423"/>
      <c r="E187" s="273">
        <v>1.38</v>
      </c>
      <c r="F187" s="274"/>
      <c r="G187" s="275"/>
      <c r="H187" s="276"/>
      <c r="I187" s="270"/>
      <c r="J187" s="277"/>
      <c r="K187" s="270"/>
      <c r="M187" s="271" t="s">
        <v>568</v>
      </c>
      <c r="O187" s="259"/>
    </row>
    <row r="188" spans="1:15" ht="12.75">
      <c r="A188" s="268"/>
      <c r="B188" s="272"/>
      <c r="C188" s="422" t="s">
        <v>569</v>
      </c>
      <c r="D188" s="423"/>
      <c r="E188" s="273">
        <v>1.05</v>
      </c>
      <c r="F188" s="274"/>
      <c r="G188" s="275"/>
      <c r="H188" s="276"/>
      <c r="I188" s="270"/>
      <c r="J188" s="277"/>
      <c r="K188" s="270"/>
      <c r="M188" s="271" t="s">
        <v>569</v>
      </c>
      <c r="O188" s="259"/>
    </row>
    <row r="189" spans="1:15" ht="12.75">
      <c r="A189" s="268"/>
      <c r="B189" s="272"/>
      <c r="C189" s="422" t="s">
        <v>570</v>
      </c>
      <c r="D189" s="423"/>
      <c r="E189" s="273">
        <v>5.7</v>
      </c>
      <c r="F189" s="274"/>
      <c r="G189" s="275"/>
      <c r="H189" s="276"/>
      <c r="I189" s="270"/>
      <c r="J189" s="277"/>
      <c r="K189" s="270"/>
      <c r="M189" s="271" t="s">
        <v>570</v>
      </c>
      <c r="O189" s="259"/>
    </row>
    <row r="190" spans="1:15" ht="12.75">
      <c r="A190" s="268"/>
      <c r="B190" s="272"/>
      <c r="C190" s="422" t="s">
        <v>571</v>
      </c>
      <c r="D190" s="423"/>
      <c r="E190" s="273">
        <v>8.64</v>
      </c>
      <c r="F190" s="274"/>
      <c r="G190" s="275"/>
      <c r="H190" s="276"/>
      <c r="I190" s="270"/>
      <c r="J190" s="277"/>
      <c r="K190" s="270"/>
      <c r="M190" s="271" t="s">
        <v>571</v>
      </c>
      <c r="O190" s="259"/>
    </row>
    <row r="191" spans="1:15" ht="12.75">
      <c r="A191" s="268"/>
      <c r="B191" s="272"/>
      <c r="C191" s="422" t="s">
        <v>572</v>
      </c>
      <c r="D191" s="423"/>
      <c r="E191" s="273">
        <v>5.7</v>
      </c>
      <c r="F191" s="274"/>
      <c r="G191" s="275"/>
      <c r="H191" s="276"/>
      <c r="I191" s="270"/>
      <c r="J191" s="277"/>
      <c r="K191" s="270"/>
      <c r="M191" s="271" t="s">
        <v>572</v>
      </c>
      <c r="O191" s="259"/>
    </row>
    <row r="192" spans="1:15" ht="12.75">
      <c r="A192" s="268"/>
      <c r="B192" s="272"/>
      <c r="C192" s="422" t="s">
        <v>573</v>
      </c>
      <c r="D192" s="423"/>
      <c r="E192" s="273">
        <v>1.8</v>
      </c>
      <c r="F192" s="274"/>
      <c r="G192" s="275"/>
      <c r="H192" s="276"/>
      <c r="I192" s="270"/>
      <c r="J192" s="277"/>
      <c r="K192" s="270"/>
      <c r="M192" s="271" t="s">
        <v>573</v>
      </c>
      <c r="O192" s="259"/>
    </row>
    <row r="193" spans="1:15" ht="12.75">
      <c r="A193" s="268"/>
      <c r="B193" s="272"/>
      <c r="C193" s="422" t="s">
        <v>574</v>
      </c>
      <c r="D193" s="423"/>
      <c r="E193" s="273">
        <v>0.69</v>
      </c>
      <c r="F193" s="274"/>
      <c r="G193" s="275"/>
      <c r="H193" s="276"/>
      <c r="I193" s="270"/>
      <c r="J193" s="277"/>
      <c r="K193" s="270"/>
      <c r="M193" s="271" t="s">
        <v>574</v>
      </c>
      <c r="O193" s="259"/>
    </row>
    <row r="194" spans="1:15" ht="12.75">
      <c r="A194" s="268"/>
      <c r="B194" s="272"/>
      <c r="C194" s="422" t="s">
        <v>575</v>
      </c>
      <c r="D194" s="423"/>
      <c r="E194" s="273">
        <v>0.92</v>
      </c>
      <c r="F194" s="274"/>
      <c r="G194" s="275"/>
      <c r="H194" s="276"/>
      <c r="I194" s="270"/>
      <c r="J194" s="277"/>
      <c r="K194" s="270"/>
      <c r="M194" s="271" t="s">
        <v>575</v>
      </c>
      <c r="O194" s="259"/>
    </row>
    <row r="195" spans="1:15" ht="12.75">
      <c r="A195" s="268"/>
      <c r="B195" s="272"/>
      <c r="C195" s="422" t="s">
        <v>576</v>
      </c>
      <c r="D195" s="423"/>
      <c r="E195" s="273">
        <v>1.47</v>
      </c>
      <c r="F195" s="274"/>
      <c r="G195" s="275"/>
      <c r="H195" s="276"/>
      <c r="I195" s="270"/>
      <c r="J195" s="277"/>
      <c r="K195" s="270"/>
      <c r="M195" s="271" t="s">
        <v>576</v>
      </c>
      <c r="O195" s="259"/>
    </row>
    <row r="196" spans="1:15" ht="12.75">
      <c r="A196" s="268"/>
      <c r="B196" s="272"/>
      <c r="C196" s="422" t="s">
        <v>577</v>
      </c>
      <c r="D196" s="423"/>
      <c r="E196" s="273">
        <v>1.05</v>
      </c>
      <c r="F196" s="274"/>
      <c r="G196" s="275"/>
      <c r="H196" s="276"/>
      <c r="I196" s="270"/>
      <c r="J196" s="277"/>
      <c r="K196" s="270"/>
      <c r="M196" s="271" t="s">
        <v>577</v>
      </c>
      <c r="O196" s="259"/>
    </row>
    <row r="197" spans="1:15" ht="12.75">
      <c r="A197" s="268"/>
      <c r="B197" s="272"/>
      <c r="C197" s="422" t="s">
        <v>578</v>
      </c>
      <c r="D197" s="423"/>
      <c r="E197" s="273">
        <v>0.32</v>
      </c>
      <c r="F197" s="274"/>
      <c r="G197" s="275"/>
      <c r="H197" s="276"/>
      <c r="I197" s="270"/>
      <c r="J197" s="277"/>
      <c r="K197" s="270"/>
      <c r="M197" s="271" t="s">
        <v>578</v>
      </c>
      <c r="O197" s="259"/>
    </row>
    <row r="198" spans="1:15" ht="12.75">
      <c r="A198" s="268"/>
      <c r="B198" s="272"/>
      <c r="C198" s="422" t="s">
        <v>579</v>
      </c>
      <c r="D198" s="423"/>
      <c r="E198" s="273">
        <v>3.06</v>
      </c>
      <c r="F198" s="274"/>
      <c r="G198" s="275"/>
      <c r="H198" s="276"/>
      <c r="I198" s="270"/>
      <c r="J198" s="277"/>
      <c r="K198" s="270"/>
      <c r="M198" s="271" t="s">
        <v>579</v>
      </c>
      <c r="O198" s="259"/>
    </row>
    <row r="199" spans="1:15" ht="12.75">
      <c r="A199" s="268"/>
      <c r="B199" s="272"/>
      <c r="C199" s="422" t="s">
        <v>580</v>
      </c>
      <c r="D199" s="423"/>
      <c r="E199" s="273">
        <v>0.24</v>
      </c>
      <c r="F199" s="274"/>
      <c r="G199" s="275"/>
      <c r="H199" s="276"/>
      <c r="I199" s="270"/>
      <c r="J199" s="277"/>
      <c r="K199" s="270"/>
      <c r="M199" s="271" t="s">
        <v>580</v>
      </c>
      <c r="O199" s="259"/>
    </row>
    <row r="200" spans="1:15" ht="12.75">
      <c r="A200" s="268"/>
      <c r="B200" s="272"/>
      <c r="C200" s="422" t="s">
        <v>581</v>
      </c>
      <c r="D200" s="423"/>
      <c r="E200" s="273">
        <v>1.92</v>
      </c>
      <c r="F200" s="274"/>
      <c r="G200" s="275"/>
      <c r="H200" s="276"/>
      <c r="I200" s="270"/>
      <c r="J200" s="277"/>
      <c r="K200" s="270"/>
      <c r="M200" s="271" t="s">
        <v>581</v>
      </c>
      <c r="O200" s="259"/>
    </row>
    <row r="201" spans="1:15" ht="12.75">
      <c r="A201" s="268"/>
      <c r="B201" s="272"/>
      <c r="C201" s="422" t="s">
        <v>582</v>
      </c>
      <c r="D201" s="423"/>
      <c r="E201" s="273">
        <v>2.85</v>
      </c>
      <c r="F201" s="274"/>
      <c r="G201" s="275"/>
      <c r="H201" s="276"/>
      <c r="I201" s="270"/>
      <c r="J201" s="277"/>
      <c r="K201" s="270"/>
      <c r="M201" s="271" t="s">
        <v>582</v>
      </c>
      <c r="O201" s="259"/>
    </row>
    <row r="202" spans="1:15" ht="12.75">
      <c r="A202" s="268"/>
      <c r="B202" s="272"/>
      <c r="C202" s="422" t="s">
        <v>583</v>
      </c>
      <c r="D202" s="423"/>
      <c r="E202" s="273">
        <v>0.17</v>
      </c>
      <c r="F202" s="274"/>
      <c r="G202" s="275"/>
      <c r="H202" s="276"/>
      <c r="I202" s="270"/>
      <c r="J202" s="277"/>
      <c r="K202" s="270"/>
      <c r="M202" s="271" t="s">
        <v>583</v>
      </c>
      <c r="O202" s="259"/>
    </row>
    <row r="203" spans="1:15" ht="12.75">
      <c r="A203" s="268"/>
      <c r="B203" s="272"/>
      <c r="C203" s="422" t="s">
        <v>584</v>
      </c>
      <c r="D203" s="423"/>
      <c r="E203" s="273">
        <v>2.88</v>
      </c>
      <c r="F203" s="274"/>
      <c r="G203" s="275"/>
      <c r="H203" s="276"/>
      <c r="I203" s="270"/>
      <c r="J203" s="277"/>
      <c r="K203" s="270"/>
      <c r="M203" s="271" t="s">
        <v>584</v>
      </c>
      <c r="O203" s="259"/>
    </row>
    <row r="204" spans="1:15" ht="12.75">
      <c r="A204" s="268"/>
      <c r="B204" s="272"/>
      <c r="C204" s="422" t="s">
        <v>585</v>
      </c>
      <c r="D204" s="423"/>
      <c r="E204" s="273">
        <v>0.54</v>
      </c>
      <c r="F204" s="274"/>
      <c r="G204" s="275"/>
      <c r="H204" s="276"/>
      <c r="I204" s="270"/>
      <c r="J204" s="277"/>
      <c r="K204" s="270"/>
      <c r="M204" s="271" t="s">
        <v>585</v>
      </c>
      <c r="O204" s="259"/>
    </row>
    <row r="205" spans="1:15" ht="12.75">
      <c r="A205" s="268"/>
      <c r="B205" s="272"/>
      <c r="C205" s="422" t="s">
        <v>586</v>
      </c>
      <c r="D205" s="423"/>
      <c r="E205" s="273">
        <v>1.9</v>
      </c>
      <c r="F205" s="274"/>
      <c r="G205" s="275"/>
      <c r="H205" s="276"/>
      <c r="I205" s="270"/>
      <c r="J205" s="277"/>
      <c r="K205" s="270"/>
      <c r="M205" s="271" t="s">
        <v>586</v>
      </c>
      <c r="O205" s="259"/>
    </row>
    <row r="206" spans="1:80" ht="22.5">
      <c r="A206" s="260">
        <v>41</v>
      </c>
      <c r="B206" s="261" t="s">
        <v>587</v>
      </c>
      <c r="C206" s="262" t="s">
        <v>588</v>
      </c>
      <c r="D206" s="263" t="s">
        <v>146</v>
      </c>
      <c r="E206" s="264">
        <v>27.5712</v>
      </c>
      <c r="F206" s="264">
        <v>0</v>
      </c>
      <c r="G206" s="265">
        <f>E206*F206</f>
        <v>0</v>
      </c>
      <c r="H206" s="266">
        <v>0.01837</v>
      </c>
      <c r="I206" s="267">
        <f>E206*H206</f>
        <v>0.506482944</v>
      </c>
      <c r="J206" s="266">
        <v>0</v>
      </c>
      <c r="K206" s="267">
        <f>E206*J206</f>
        <v>0</v>
      </c>
      <c r="O206" s="259">
        <v>2</v>
      </c>
      <c r="AA206" s="232">
        <v>1</v>
      </c>
      <c r="AB206" s="232">
        <v>1</v>
      </c>
      <c r="AC206" s="232">
        <v>1</v>
      </c>
      <c r="AZ206" s="232">
        <v>1</v>
      </c>
      <c r="BA206" s="232">
        <f>IF(AZ206=1,G206,0)</f>
        <v>0</v>
      </c>
      <c r="BB206" s="232">
        <f>IF(AZ206=2,G206,0)</f>
        <v>0</v>
      </c>
      <c r="BC206" s="232">
        <f>IF(AZ206=3,G206,0)</f>
        <v>0</v>
      </c>
      <c r="BD206" s="232">
        <f>IF(AZ206=4,G206,0)</f>
        <v>0</v>
      </c>
      <c r="BE206" s="232">
        <f>IF(AZ206=5,G206,0)</f>
        <v>0</v>
      </c>
      <c r="CA206" s="259">
        <v>1</v>
      </c>
      <c r="CB206" s="259">
        <v>1</v>
      </c>
    </row>
    <row r="207" spans="1:15" ht="12.75">
      <c r="A207" s="268"/>
      <c r="B207" s="272"/>
      <c r="C207" s="422" t="s">
        <v>521</v>
      </c>
      <c r="D207" s="423"/>
      <c r="E207" s="273">
        <v>13.86</v>
      </c>
      <c r="F207" s="274"/>
      <c r="G207" s="275"/>
      <c r="H207" s="276"/>
      <c r="I207" s="270"/>
      <c r="J207" s="277"/>
      <c r="K207" s="270"/>
      <c r="M207" s="271" t="s">
        <v>521</v>
      </c>
      <c r="O207" s="259"/>
    </row>
    <row r="208" spans="1:15" ht="12.75">
      <c r="A208" s="268"/>
      <c r="B208" s="272"/>
      <c r="C208" s="422" t="s">
        <v>273</v>
      </c>
      <c r="D208" s="423"/>
      <c r="E208" s="273">
        <v>12.1905</v>
      </c>
      <c r="F208" s="274"/>
      <c r="G208" s="275"/>
      <c r="H208" s="276"/>
      <c r="I208" s="270"/>
      <c r="J208" s="277"/>
      <c r="K208" s="270"/>
      <c r="M208" s="271" t="s">
        <v>273</v>
      </c>
      <c r="O208" s="259"/>
    </row>
    <row r="209" spans="1:15" ht="12.75">
      <c r="A209" s="268"/>
      <c r="B209" s="272"/>
      <c r="C209" s="422" t="s">
        <v>307</v>
      </c>
      <c r="D209" s="423"/>
      <c r="E209" s="273">
        <v>1.5207</v>
      </c>
      <c r="F209" s="274"/>
      <c r="G209" s="275"/>
      <c r="H209" s="276"/>
      <c r="I209" s="270"/>
      <c r="J209" s="277"/>
      <c r="K209" s="270"/>
      <c r="M209" s="271" t="s">
        <v>307</v>
      </c>
      <c r="O209" s="259"/>
    </row>
    <row r="210" spans="1:80" ht="12.75">
      <c r="A210" s="260">
        <v>42</v>
      </c>
      <c r="B210" s="261" t="s">
        <v>589</v>
      </c>
      <c r="C210" s="262" t="s">
        <v>590</v>
      </c>
      <c r="D210" s="263" t="s">
        <v>146</v>
      </c>
      <c r="E210" s="264">
        <v>1702.1832</v>
      </c>
      <c r="F210" s="264">
        <v>0</v>
      </c>
      <c r="G210" s="265">
        <f>E210*F210</f>
        <v>0</v>
      </c>
      <c r="H210" s="266">
        <v>0.03086</v>
      </c>
      <c r="I210" s="267">
        <f>E210*H210</f>
        <v>52.529373551999996</v>
      </c>
      <c r="J210" s="266">
        <v>0</v>
      </c>
      <c r="K210" s="267">
        <f>E210*J210</f>
        <v>0</v>
      </c>
      <c r="O210" s="259">
        <v>2</v>
      </c>
      <c r="AA210" s="232">
        <v>1</v>
      </c>
      <c r="AB210" s="232">
        <v>0</v>
      </c>
      <c r="AC210" s="232">
        <v>0</v>
      </c>
      <c r="AZ210" s="232">
        <v>1</v>
      </c>
      <c r="BA210" s="232">
        <f>IF(AZ210=1,G210,0)</f>
        <v>0</v>
      </c>
      <c r="BB210" s="232">
        <f>IF(AZ210=2,G210,0)</f>
        <v>0</v>
      </c>
      <c r="BC210" s="232">
        <f>IF(AZ210=3,G210,0)</f>
        <v>0</v>
      </c>
      <c r="BD210" s="232">
        <f>IF(AZ210=4,G210,0)</f>
        <v>0</v>
      </c>
      <c r="BE210" s="232">
        <f>IF(AZ210=5,G210,0)</f>
        <v>0</v>
      </c>
      <c r="CA210" s="259">
        <v>1</v>
      </c>
      <c r="CB210" s="259">
        <v>0</v>
      </c>
    </row>
    <row r="211" spans="1:15" ht="12.75">
      <c r="A211" s="268"/>
      <c r="B211" s="272"/>
      <c r="C211" s="422" t="s">
        <v>521</v>
      </c>
      <c r="D211" s="423"/>
      <c r="E211" s="273">
        <v>13.86</v>
      </c>
      <c r="F211" s="274"/>
      <c r="G211" s="275"/>
      <c r="H211" s="276"/>
      <c r="I211" s="270"/>
      <c r="J211" s="277"/>
      <c r="K211" s="270"/>
      <c r="M211" s="271" t="s">
        <v>521</v>
      </c>
      <c r="O211" s="259"/>
    </row>
    <row r="212" spans="1:15" ht="12.75">
      <c r="A212" s="268"/>
      <c r="B212" s="272"/>
      <c r="C212" s="422" t="s">
        <v>273</v>
      </c>
      <c r="D212" s="423"/>
      <c r="E212" s="273">
        <v>12.1905</v>
      </c>
      <c r="F212" s="274"/>
      <c r="G212" s="275"/>
      <c r="H212" s="276"/>
      <c r="I212" s="270"/>
      <c r="J212" s="277"/>
      <c r="K212" s="270"/>
      <c r="M212" s="271" t="s">
        <v>273</v>
      </c>
      <c r="O212" s="259"/>
    </row>
    <row r="213" spans="1:15" ht="12.75">
      <c r="A213" s="268"/>
      <c r="B213" s="272"/>
      <c r="C213" s="422" t="s">
        <v>307</v>
      </c>
      <c r="D213" s="423"/>
      <c r="E213" s="273">
        <v>1.5207</v>
      </c>
      <c r="F213" s="274"/>
      <c r="G213" s="275"/>
      <c r="H213" s="276"/>
      <c r="I213" s="270"/>
      <c r="J213" s="277"/>
      <c r="K213" s="270"/>
      <c r="M213" s="271" t="s">
        <v>307</v>
      </c>
      <c r="O213" s="259"/>
    </row>
    <row r="214" spans="1:15" ht="12.75">
      <c r="A214" s="268"/>
      <c r="B214" s="272"/>
      <c r="C214" s="422" t="s">
        <v>515</v>
      </c>
      <c r="D214" s="423"/>
      <c r="E214" s="273">
        <v>211.89</v>
      </c>
      <c r="F214" s="274"/>
      <c r="G214" s="275"/>
      <c r="H214" s="276"/>
      <c r="I214" s="270"/>
      <c r="J214" s="277"/>
      <c r="K214" s="270"/>
      <c r="M214" s="271" t="s">
        <v>515</v>
      </c>
      <c r="O214" s="259"/>
    </row>
    <row r="215" spans="1:15" ht="33.75">
      <c r="A215" s="268"/>
      <c r="B215" s="272"/>
      <c r="C215" s="422" t="s">
        <v>516</v>
      </c>
      <c r="D215" s="423"/>
      <c r="E215" s="273">
        <v>781.746</v>
      </c>
      <c r="F215" s="274"/>
      <c r="G215" s="275"/>
      <c r="H215" s="276"/>
      <c r="I215" s="270"/>
      <c r="J215" s="277"/>
      <c r="K215" s="270"/>
      <c r="M215" s="271" t="s">
        <v>516</v>
      </c>
      <c r="O215" s="259"/>
    </row>
    <row r="216" spans="1:15" ht="12.75">
      <c r="A216" s="268"/>
      <c r="B216" s="272"/>
      <c r="C216" s="422" t="s">
        <v>517</v>
      </c>
      <c r="D216" s="423"/>
      <c r="E216" s="273">
        <v>134.64</v>
      </c>
      <c r="F216" s="274"/>
      <c r="G216" s="275"/>
      <c r="H216" s="276"/>
      <c r="I216" s="270"/>
      <c r="J216" s="277"/>
      <c r="K216" s="270"/>
      <c r="M216" s="271" t="s">
        <v>517</v>
      </c>
      <c r="O216" s="259"/>
    </row>
    <row r="217" spans="1:15" ht="12.75">
      <c r="A217" s="268"/>
      <c r="B217" s="272"/>
      <c r="C217" s="422" t="s">
        <v>518</v>
      </c>
      <c r="D217" s="423"/>
      <c r="E217" s="273">
        <v>325.836</v>
      </c>
      <c r="F217" s="274"/>
      <c r="G217" s="275"/>
      <c r="H217" s="276"/>
      <c r="I217" s="270"/>
      <c r="J217" s="277"/>
      <c r="K217" s="270"/>
      <c r="M217" s="271" t="s">
        <v>518</v>
      </c>
      <c r="O217" s="259"/>
    </row>
    <row r="218" spans="1:15" ht="12.75">
      <c r="A218" s="268"/>
      <c r="B218" s="272"/>
      <c r="C218" s="422" t="s">
        <v>519</v>
      </c>
      <c r="D218" s="423"/>
      <c r="E218" s="273">
        <v>190.4175</v>
      </c>
      <c r="F218" s="274"/>
      <c r="G218" s="275"/>
      <c r="H218" s="276"/>
      <c r="I218" s="270"/>
      <c r="J218" s="277"/>
      <c r="K218" s="270"/>
      <c r="M218" s="271" t="s">
        <v>519</v>
      </c>
      <c r="O218" s="259"/>
    </row>
    <row r="219" spans="1:15" ht="12.75">
      <c r="A219" s="268"/>
      <c r="B219" s="272"/>
      <c r="C219" s="422" t="s">
        <v>520</v>
      </c>
      <c r="D219" s="423"/>
      <c r="E219" s="273">
        <v>30.0825</v>
      </c>
      <c r="F219" s="274"/>
      <c r="G219" s="275"/>
      <c r="H219" s="276"/>
      <c r="I219" s="270"/>
      <c r="J219" s="277"/>
      <c r="K219" s="270"/>
      <c r="M219" s="271" t="s">
        <v>520</v>
      </c>
      <c r="O219" s="259"/>
    </row>
    <row r="220" spans="1:80" ht="22.5">
      <c r="A220" s="260">
        <v>43</v>
      </c>
      <c r="B220" s="261" t="s">
        <v>591</v>
      </c>
      <c r="C220" s="262" t="s">
        <v>592</v>
      </c>
      <c r="D220" s="263" t="s">
        <v>189</v>
      </c>
      <c r="E220" s="264">
        <v>708.9</v>
      </c>
      <c r="F220" s="264">
        <v>0</v>
      </c>
      <c r="G220" s="265">
        <f>E220*F220</f>
        <v>0</v>
      </c>
      <c r="H220" s="266">
        <v>0.00015</v>
      </c>
      <c r="I220" s="267">
        <f>E220*H220</f>
        <v>0.10633499999999999</v>
      </c>
      <c r="J220" s="266">
        <v>0</v>
      </c>
      <c r="K220" s="267">
        <f>E220*J220</f>
        <v>0</v>
      </c>
      <c r="O220" s="259">
        <v>2</v>
      </c>
      <c r="AA220" s="232">
        <v>1</v>
      </c>
      <c r="AB220" s="232">
        <v>1</v>
      </c>
      <c r="AC220" s="232">
        <v>1</v>
      </c>
      <c r="AZ220" s="232">
        <v>1</v>
      </c>
      <c r="BA220" s="232">
        <f>IF(AZ220=1,G220,0)</f>
        <v>0</v>
      </c>
      <c r="BB220" s="232">
        <f>IF(AZ220=2,G220,0)</f>
        <v>0</v>
      </c>
      <c r="BC220" s="232">
        <f>IF(AZ220=3,G220,0)</f>
        <v>0</v>
      </c>
      <c r="BD220" s="232">
        <f>IF(AZ220=4,G220,0)</f>
        <v>0</v>
      </c>
      <c r="BE220" s="232">
        <f>IF(AZ220=5,G220,0)</f>
        <v>0</v>
      </c>
      <c r="CA220" s="259">
        <v>1</v>
      </c>
      <c r="CB220" s="259">
        <v>1</v>
      </c>
    </row>
    <row r="221" spans="1:15" ht="12.75">
      <c r="A221" s="268"/>
      <c r="B221" s="272"/>
      <c r="C221" s="422" t="s">
        <v>593</v>
      </c>
      <c r="D221" s="423"/>
      <c r="E221" s="273">
        <v>148.8</v>
      </c>
      <c r="F221" s="274"/>
      <c r="G221" s="275"/>
      <c r="H221" s="276"/>
      <c r="I221" s="270"/>
      <c r="J221" s="277"/>
      <c r="K221" s="270"/>
      <c r="M221" s="271" t="s">
        <v>593</v>
      </c>
      <c r="O221" s="259"/>
    </row>
    <row r="222" spans="1:15" ht="12.75">
      <c r="A222" s="268"/>
      <c r="B222" s="272"/>
      <c r="C222" s="422" t="s">
        <v>594</v>
      </c>
      <c r="D222" s="423"/>
      <c r="E222" s="273">
        <v>34.5</v>
      </c>
      <c r="F222" s="274"/>
      <c r="G222" s="275"/>
      <c r="H222" s="276"/>
      <c r="I222" s="270"/>
      <c r="J222" s="277"/>
      <c r="K222" s="270"/>
      <c r="M222" s="271" t="s">
        <v>594</v>
      </c>
      <c r="O222" s="259"/>
    </row>
    <row r="223" spans="1:15" ht="12.75">
      <c r="A223" s="268"/>
      <c r="B223" s="272"/>
      <c r="C223" s="422" t="s">
        <v>595</v>
      </c>
      <c r="D223" s="423"/>
      <c r="E223" s="273">
        <v>19.65</v>
      </c>
      <c r="F223" s="274"/>
      <c r="G223" s="275"/>
      <c r="H223" s="276"/>
      <c r="I223" s="270"/>
      <c r="J223" s="277"/>
      <c r="K223" s="270"/>
      <c r="M223" s="271" t="s">
        <v>595</v>
      </c>
      <c r="O223" s="259"/>
    </row>
    <row r="224" spans="1:15" ht="12.75">
      <c r="A224" s="268"/>
      <c r="B224" s="272"/>
      <c r="C224" s="422" t="s">
        <v>596</v>
      </c>
      <c r="D224" s="423"/>
      <c r="E224" s="273">
        <v>44.1</v>
      </c>
      <c r="F224" s="274"/>
      <c r="G224" s="275"/>
      <c r="H224" s="276"/>
      <c r="I224" s="270"/>
      <c r="J224" s="277"/>
      <c r="K224" s="270"/>
      <c r="M224" s="271" t="s">
        <v>596</v>
      </c>
      <c r="O224" s="259"/>
    </row>
    <row r="225" spans="1:15" ht="12.75">
      <c r="A225" s="268"/>
      <c r="B225" s="272"/>
      <c r="C225" s="422" t="s">
        <v>597</v>
      </c>
      <c r="D225" s="423"/>
      <c r="E225" s="273">
        <v>113.4</v>
      </c>
      <c r="F225" s="274"/>
      <c r="G225" s="275"/>
      <c r="H225" s="276"/>
      <c r="I225" s="270"/>
      <c r="J225" s="277"/>
      <c r="K225" s="270"/>
      <c r="M225" s="271" t="s">
        <v>597</v>
      </c>
      <c r="O225" s="259"/>
    </row>
    <row r="226" spans="1:15" ht="12.75">
      <c r="A226" s="268"/>
      <c r="B226" s="272"/>
      <c r="C226" s="422" t="s">
        <v>598</v>
      </c>
      <c r="D226" s="423"/>
      <c r="E226" s="273">
        <v>44.1</v>
      </c>
      <c r="F226" s="274"/>
      <c r="G226" s="275"/>
      <c r="H226" s="276"/>
      <c r="I226" s="270"/>
      <c r="J226" s="277"/>
      <c r="K226" s="270"/>
      <c r="M226" s="271" t="s">
        <v>598</v>
      </c>
      <c r="O226" s="259"/>
    </row>
    <row r="227" spans="1:15" ht="12.75">
      <c r="A227" s="268"/>
      <c r="B227" s="272"/>
      <c r="C227" s="422" t="s">
        <v>599</v>
      </c>
      <c r="D227" s="423"/>
      <c r="E227" s="273">
        <v>22.8</v>
      </c>
      <c r="F227" s="274"/>
      <c r="G227" s="275"/>
      <c r="H227" s="276"/>
      <c r="I227" s="270"/>
      <c r="J227" s="277"/>
      <c r="K227" s="270"/>
      <c r="M227" s="271" t="s">
        <v>599</v>
      </c>
      <c r="O227" s="259"/>
    </row>
    <row r="228" spans="1:15" ht="12.75">
      <c r="A228" s="268"/>
      <c r="B228" s="272"/>
      <c r="C228" s="422" t="s">
        <v>600</v>
      </c>
      <c r="D228" s="423"/>
      <c r="E228" s="273">
        <v>17.25</v>
      </c>
      <c r="F228" s="274"/>
      <c r="G228" s="275"/>
      <c r="H228" s="276"/>
      <c r="I228" s="270"/>
      <c r="J228" s="277"/>
      <c r="K228" s="270"/>
      <c r="M228" s="271" t="s">
        <v>600</v>
      </c>
      <c r="O228" s="259"/>
    </row>
    <row r="229" spans="1:15" ht="12.75">
      <c r="A229" s="268"/>
      <c r="B229" s="272"/>
      <c r="C229" s="422" t="s">
        <v>601</v>
      </c>
      <c r="D229" s="423"/>
      <c r="E229" s="273">
        <v>28.6</v>
      </c>
      <c r="F229" s="274"/>
      <c r="G229" s="275"/>
      <c r="H229" s="276"/>
      <c r="I229" s="270"/>
      <c r="J229" s="277"/>
      <c r="K229" s="270"/>
      <c r="M229" s="271" t="s">
        <v>601</v>
      </c>
      <c r="O229" s="259"/>
    </row>
    <row r="230" spans="1:15" ht="12.75">
      <c r="A230" s="268"/>
      <c r="B230" s="272"/>
      <c r="C230" s="422" t="s">
        <v>602</v>
      </c>
      <c r="D230" s="423"/>
      <c r="E230" s="273">
        <v>15.15</v>
      </c>
      <c r="F230" s="274"/>
      <c r="G230" s="275"/>
      <c r="H230" s="276"/>
      <c r="I230" s="270"/>
      <c r="J230" s="277"/>
      <c r="K230" s="270"/>
      <c r="M230" s="271" t="s">
        <v>602</v>
      </c>
      <c r="O230" s="259"/>
    </row>
    <row r="231" spans="1:15" ht="12.75">
      <c r="A231" s="268"/>
      <c r="B231" s="272"/>
      <c r="C231" s="422" t="s">
        <v>603</v>
      </c>
      <c r="D231" s="423"/>
      <c r="E231" s="273">
        <v>23.25</v>
      </c>
      <c r="F231" s="274"/>
      <c r="G231" s="275"/>
      <c r="H231" s="276"/>
      <c r="I231" s="270"/>
      <c r="J231" s="277"/>
      <c r="K231" s="270"/>
      <c r="M231" s="271" t="s">
        <v>603</v>
      </c>
      <c r="O231" s="259"/>
    </row>
    <row r="232" spans="1:15" ht="12.75">
      <c r="A232" s="268"/>
      <c r="B232" s="272"/>
      <c r="C232" s="422" t="s">
        <v>604</v>
      </c>
      <c r="D232" s="423"/>
      <c r="E232" s="273">
        <v>9.6</v>
      </c>
      <c r="F232" s="274"/>
      <c r="G232" s="275"/>
      <c r="H232" s="276"/>
      <c r="I232" s="270"/>
      <c r="J232" s="277"/>
      <c r="K232" s="270"/>
      <c r="M232" s="271" t="s">
        <v>604</v>
      </c>
      <c r="O232" s="259"/>
    </row>
    <row r="233" spans="1:15" ht="12.75">
      <c r="A233" s="268"/>
      <c r="B233" s="272"/>
      <c r="C233" s="422" t="s">
        <v>605</v>
      </c>
      <c r="D233" s="423"/>
      <c r="E233" s="273">
        <v>45.9</v>
      </c>
      <c r="F233" s="274"/>
      <c r="G233" s="275"/>
      <c r="H233" s="276"/>
      <c r="I233" s="270"/>
      <c r="J233" s="277"/>
      <c r="K233" s="270"/>
      <c r="M233" s="271" t="s">
        <v>605</v>
      </c>
      <c r="O233" s="259"/>
    </row>
    <row r="234" spans="1:15" ht="12.75">
      <c r="A234" s="268"/>
      <c r="B234" s="272"/>
      <c r="C234" s="422" t="s">
        <v>606</v>
      </c>
      <c r="D234" s="423"/>
      <c r="E234" s="273">
        <v>13.2</v>
      </c>
      <c r="F234" s="274"/>
      <c r="G234" s="275"/>
      <c r="H234" s="276"/>
      <c r="I234" s="270"/>
      <c r="J234" s="277"/>
      <c r="K234" s="270"/>
      <c r="M234" s="271" t="s">
        <v>606</v>
      </c>
      <c r="O234" s="259"/>
    </row>
    <row r="235" spans="1:15" ht="12.75">
      <c r="A235" s="268"/>
      <c r="B235" s="272"/>
      <c r="C235" s="422" t="s">
        <v>607</v>
      </c>
      <c r="D235" s="423"/>
      <c r="E235" s="273">
        <v>23.6</v>
      </c>
      <c r="F235" s="274"/>
      <c r="G235" s="275"/>
      <c r="H235" s="276"/>
      <c r="I235" s="270"/>
      <c r="J235" s="277"/>
      <c r="K235" s="270"/>
      <c r="M235" s="271" t="s">
        <v>607</v>
      </c>
      <c r="O235" s="259"/>
    </row>
    <row r="236" spans="1:15" ht="12.75">
      <c r="A236" s="268"/>
      <c r="B236" s="272"/>
      <c r="C236" s="422" t="s">
        <v>608</v>
      </c>
      <c r="D236" s="423"/>
      <c r="E236" s="273">
        <v>28.35</v>
      </c>
      <c r="F236" s="274"/>
      <c r="G236" s="275"/>
      <c r="H236" s="276"/>
      <c r="I236" s="270"/>
      <c r="J236" s="277"/>
      <c r="K236" s="270"/>
      <c r="M236" s="271" t="s">
        <v>608</v>
      </c>
      <c r="O236" s="259"/>
    </row>
    <row r="237" spans="1:15" ht="12.75">
      <c r="A237" s="268"/>
      <c r="B237" s="272"/>
      <c r="C237" s="422" t="s">
        <v>609</v>
      </c>
      <c r="D237" s="423"/>
      <c r="E237" s="273">
        <v>4.65</v>
      </c>
      <c r="F237" s="274"/>
      <c r="G237" s="275"/>
      <c r="H237" s="276"/>
      <c r="I237" s="270"/>
      <c r="J237" s="277"/>
      <c r="K237" s="270"/>
      <c r="M237" s="271" t="s">
        <v>609</v>
      </c>
      <c r="O237" s="259"/>
    </row>
    <row r="238" spans="1:15" ht="12.75">
      <c r="A238" s="268"/>
      <c r="B238" s="272"/>
      <c r="C238" s="422" t="s">
        <v>610</v>
      </c>
      <c r="D238" s="423"/>
      <c r="E238" s="273">
        <v>37.2</v>
      </c>
      <c r="F238" s="274"/>
      <c r="G238" s="275"/>
      <c r="H238" s="276"/>
      <c r="I238" s="270"/>
      <c r="J238" s="277"/>
      <c r="K238" s="270"/>
      <c r="M238" s="271" t="s">
        <v>610</v>
      </c>
      <c r="O238" s="259"/>
    </row>
    <row r="239" spans="1:15" ht="12.75">
      <c r="A239" s="268"/>
      <c r="B239" s="272"/>
      <c r="C239" s="422" t="s">
        <v>611</v>
      </c>
      <c r="D239" s="423"/>
      <c r="E239" s="273">
        <v>15.9</v>
      </c>
      <c r="F239" s="274"/>
      <c r="G239" s="275"/>
      <c r="H239" s="276"/>
      <c r="I239" s="270"/>
      <c r="J239" s="277"/>
      <c r="K239" s="270"/>
      <c r="M239" s="271" t="s">
        <v>611</v>
      </c>
      <c r="O239" s="259"/>
    </row>
    <row r="240" spans="1:15" ht="12.75">
      <c r="A240" s="268"/>
      <c r="B240" s="272"/>
      <c r="C240" s="422" t="s">
        <v>612</v>
      </c>
      <c r="D240" s="423"/>
      <c r="E240" s="273">
        <v>18.9</v>
      </c>
      <c r="F240" s="274"/>
      <c r="G240" s="275"/>
      <c r="H240" s="276"/>
      <c r="I240" s="270"/>
      <c r="J240" s="277"/>
      <c r="K240" s="270"/>
      <c r="M240" s="271" t="s">
        <v>612</v>
      </c>
      <c r="O240" s="259"/>
    </row>
    <row r="241" spans="1:80" ht="12.75">
      <c r="A241" s="260">
        <v>44</v>
      </c>
      <c r="B241" s="261" t="s">
        <v>613</v>
      </c>
      <c r="C241" s="262" t="s">
        <v>614</v>
      </c>
      <c r="D241" s="263" t="s">
        <v>146</v>
      </c>
      <c r="E241" s="264">
        <v>1702.1832</v>
      </c>
      <c r="F241" s="264">
        <v>0</v>
      </c>
      <c r="G241" s="265">
        <f>E241*F241</f>
        <v>0</v>
      </c>
      <c r="H241" s="266">
        <v>0</v>
      </c>
      <c r="I241" s="267">
        <f>E241*H241</f>
        <v>0</v>
      </c>
      <c r="J241" s="266">
        <v>0</v>
      </c>
      <c r="K241" s="267">
        <f>E241*J241</f>
        <v>0</v>
      </c>
      <c r="O241" s="259">
        <v>2</v>
      </c>
      <c r="AA241" s="232">
        <v>1</v>
      </c>
      <c r="AB241" s="232">
        <v>1</v>
      </c>
      <c r="AC241" s="232">
        <v>1</v>
      </c>
      <c r="AZ241" s="232">
        <v>1</v>
      </c>
      <c r="BA241" s="232">
        <f>IF(AZ241=1,G241,0)</f>
        <v>0</v>
      </c>
      <c r="BB241" s="232">
        <f>IF(AZ241=2,G241,0)</f>
        <v>0</v>
      </c>
      <c r="BC241" s="232">
        <f>IF(AZ241=3,G241,0)</f>
        <v>0</v>
      </c>
      <c r="BD241" s="232">
        <f>IF(AZ241=4,G241,0)</f>
        <v>0</v>
      </c>
      <c r="BE241" s="232">
        <f>IF(AZ241=5,G241,0)</f>
        <v>0</v>
      </c>
      <c r="CA241" s="259">
        <v>1</v>
      </c>
      <c r="CB241" s="259">
        <v>1</v>
      </c>
    </row>
    <row r="242" spans="1:15" ht="12.75">
      <c r="A242" s="268"/>
      <c r="B242" s="272"/>
      <c r="C242" s="422" t="s">
        <v>515</v>
      </c>
      <c r="D242" s="423"/>
      <c r="E242" s="273">
        <v>211.89</v>
      </c>
      <c r="F242" s="274"/>
      <c r="G242" s="275"/>
      <c r="H242" s="276"/>
      <c r="I242" s="270"/>
      <c r="J242" s="277"/>
      <c r="K242" s="270"/>
      <c r="M242" s="271" t="s">
        <v>515</v>
      </c>
      <c r="O242" s="259"/>
    </row>
    <row r="243" spans="1:15" ht="33.75">
      <c r="A243" s="268"/>
      <c r="B243" s="272"/>
      <c r="C243" s="422" t="s">
        <v>516</v>
      </c>
      <c r="D243" s="423"/>
      <c r="E243" s="273">
        <v>781.746</v>
      </c>
      <c r="F243" s="274"/>
      <c r="G243" s="275"/>
      <c r="H243" s="276"/>
      <c r="I243" s="270"/>
      <c r="J243" s="277"/>
      <c r="K243" s="270"/>
      <c r="M243" s="271" t="s">
        <v>516</v>
      </c>
      <c r="O243" s="259"/>
    </row>
    <row r="244" spans="1:15" ht="12.75">
      <c r="A244" s="268"/>
      <c r="B244" s="272"/>
      <c r="C244" s="422" t="s">
        <v>517</v>
      </c>
      <c r="D244" s="423"/>
      <c r="E244" s="273">
        <v>134.64</v>
      </c>
      <c r="F244" s="274"/>
      <c r="G244" s="275"/>
      <c r="H244" s="276"/>
      <c r="I244" s="270"/>
      <c r="J244" s="277"/>
      <c r="K244" s="270"/>
      <c r="M244" s="271" t="s">
        <v>517</v>
      </c>
      <c r="O244" s="259"/>
    </row>
    <row r="245" spans="1:15" ht="12.75">
      <c r="A245" s="268"/>
      <c r="B245" s="272"/>
      <c r="C245" s="422" t="s">
        <v>518</v>
      </c>
      <c r="D245" s="423"/>
      <c r="E245" s="273">
        <v>325.836</v>
      </c>
      <c r="F245" s="274"/>
      <c r="G245" s="275"/>
      <c r="H245" s="276"/>
      <c r="I245" s="270"/>
      <c r="J245" s="277"/>
      <c r="K245" s="270"/>
      <c r="M245" s="271" t="s">
        <v>518</v>
      </c>
      <c r="O245" s="259"/>
    </row>
    <row r="246" spans="1:15" ht="12.75">
      <c r="A246" s="268"/>
      <c r="B246" s="272"/>
      <c r="C246" s="422" t="s">
        <v>519</v>
      </c>
      <c r="D246" s="423"/>
      <c r="E246" s="273">
        <v>190.4175</v>
      </c>
      <c r="F246" s="274"/>
      <c r="G246" s="275"/>
      <c r="H246" s="276"/>
      <c r="I246" s="270"/>
      <c r="J246" s="277"/>
      <c r="K246" s="270"/>
      <c r="M246" s="271" t="s">
        <v>519</v>
      </c>
      <c r="O246" s="259"/>
    </row>
    <row r="247" spans="1:15" ht="12.75">
      <c r="A247" s="268"/>
      <c r="B247" s="272"/>
      <c r="C247" s="422" t="s">
        <v>520</v>
      </c>
      <c r="D247" s="423"/>
      <c r="E247" s="273">
        <v>30.0825</v>
      </c>
      <c r="F247" s="274"/>
      <c r="G247" s="275"/>
      <c r="H247" s="276"/>
      <c r="I247" s="270"/>
      <c r="J247" s="277"/>
      <c r="K247" s="270"/>
      <c r="M247" s="271" t="s">
        <v>520</v>
      </c>
      <c r="O247" s="259"/>
    </row>
    <row r="248" spans="1:15" ht="12.75">
      <c r="A248" s="268"/>
      <c r="B248" s="272"/>
      <c r="C248" s="422" t="s">
        <v>521</v>
      </c>
      <c r="D248" s="423"/>
      <c r="E248" s="273">
        <v>13.86</v>
      </c>
      <c r="F248" s="274"/>
      <c r="G248" s="275"/>
      <c r="H248" s="276"/>
      <c r="I248" s="270"/>
      <c r="J248" s="277"/>
      <c r="K248" s="270"/>
      <c r="M248" s="271" t="s">
        <v>521</v>
      </c>
      <c r="O248" s="259"/>
    </row>
    <row r="249" spans="1:15" ht="12.75">
      <c r="A249" s="268"/>
      <c r="B249" s="272"/>
      <c r="C249" s="422" t="s">
        <v>273</v>
      </c>
      <c r="D249" s="423"/>
      <c r="E249" s="273">
        <v>12.1905</v>
      </c>
      <c r="F249" s="274"/>
      <c r="G249" s="275"/>
      <c r="H249" s="276"/>
      <c r="I249" s="270"/>
      <c r="J249" s="277"/>
      <c r="K249" s="270"/>
      <c r="M249" s="271" t="s">
        <v>273</v>
      </c>
      <c r="O249" s="259"/>
    </row>
    <row r="250" spans="1:15" ht="12.75">
      <c r="A250" s="268"/>
      <c r="B250" s="272"/>
      <c r="C250" s="422" t="s">
        <v>307</v>
      </c>
      <c r="D250" s="423"/>
      <c r="E250" s="273">
        <v>1.5207</v>
      </c>
      <c r="F250" s="274"/>
      <c r="G250" s="275"/>
      <c r="H250" s="276"/>
      <c r="I250" s="270"/>
      <c r="J250" s="277"/>
      <c r="K250" s="270"/>
      <c r="M250" s="271" t="s">
        <v>307</v>
      </c>
      <c r="O250" s="259"/>
    </row>
    <row r="251" spans="1:80" ht="12.75">
      <c r="A251" s="260">
        <v>45</v>
      </c>
      <c r="B251" s="261" t="s">
        <v>615</v>
      </c>
      <c r="C251" s="262" t="s">
        <v>616</v>
      </c>
      <c r="D251" s="263" t="s">
        <v>189</v>
      </c>
      <c r="E251" s="264">
        <v>245.6475</v>
      </c>
      <c r="F251" s="264">
        <v>0</v>
      </c>
      <c r="G251" s="265">
        <f>E251*F251</f>
        <v>0</v>
      </c>
      <c r="H251" s="266">
        <v>0.0006</v>
      </c>
      <c r="I251" s="267">
        <f>E251*H251</f>
        <v>0.1473885</v>
      </c>
      <c r="J251" s="266"/>
      <c r="K251" s="267">
        <f>E251*J251</f>
        <v>0</v>
      </c>
      <c r="O251" s="259">
        <v>2</v>
      </c>
      <c r="AA251" s="232">
        <v>3</v>
      </c>
      <c r="AB251" s="232">
        <v>1</v>
      </c>
      <c r="AC251" s="232">
        <v>553420164</v>
      </c>
      <c r="AZ251" s="232">
        <v>1</v>
      </c>
      <c r="BA251" s="232">
        <f>IF(AZ251=1,G251,0)</f>
        <v>0</v>
      </c>
      <c r="BB251" s="232">
        <f>IF(AZ251=2,G251,0)</f>
        <v>0</v>
      </c>
      <c r="BC251" s="232">
        <f>IF(AZ251=3,G251,0)</f>
        <v>0</v>
      </c>
      <c r="BD251" s="232">
        <f>IF(AZ251=4,G251,0)</f>
        <v>0</v>
      </c>
      <c r="BE251" s="232">
        <f>IF(AZ251=5,G251,0)</f>
        <v>0</v>
      </c>
      <c r="CA251" s="259">
        <v>3</v>
      </c>
      <c r="CB251" s="259">
        <v>1</v>
      </c>
    </row>
    <row r="252" spans="1:15" ht="12.75">
      <c r="A252" s="268"/>
      <c r="B252" s="272"/>
      <c r="C252" s="432" t="s">
        <v>180</v>
      </c>
      <c r="D252" s="423"/>
      <c r="E252" s="298">
        <v>0</v>
      </c>
      <c r="F252" s="274"/>
      <c r="G252" s="275"/>
      <c r="H252" s="276"/>
      <c r="I252" s="270"/>
      <c r="J252" s="277"/>
      <c r="K252" s="270"/>
      <c r="M252" s="271" t="s">
        <v>180</v>
      </c>
      <c r="O252" s="259"/>
    </row>
    <row r="253" spans="1:15" ht="12.75">
      <c r="A253" s="268"/>
      <c r="B253" s="272"/>
      <c r="C253" s="432" t="s">
        <v>524</v>
      </c>
      <c r="D253" s="423"/>
      <c r="E253" s="298">
        <v>63.55</v>
      </c>
      <c r="F253" s="274"/>
      <c r="G253" s="275"/>
      <c r="H253" s="276"/>
      <c r="I253" s="270"/>
      <c r="J253" s="277"/>
      <c r="K253" s="270"/>
      <c r="M253" s="271" t="s">
        <v>524</v>
      </c>
      <c r="O253" s="259"/>
    </row>
    <row r="254" spans="1:15" ht="12.75">
      <c r="A254" s="268"/>
      <c r="B254" s="272"/>
      <c r="C254" s="432" t="s">
        <v>525</v>
      </c>
      <c r="D254" s="423"/>
      <c r="E254" s="298">
        <v>55.83</v>
      </c>
      <c r="F254" s="274"/>
      <c r="G254" s="275"/>
      <c r="H254" s="276"/>
      <c r="I254" s="270"/>
      <c r="J254" s="277"/>
      <c r="K254" s="270"/>
      <c r="M254" s="271" t="s">
        <v>525</v>
      </c>
      <c r="O254" s="259"/>
    </row>
    <row r="255" spans="1:15" ht="12.75">
      <c r="A255" s="268"/>
      <c r="B255" s="272"/>
      <c r="C255" s="432" t="s">
        <v>526</v>
      </c>
      <c r="D255" s="423"/>
      <c r="E255" s="298">
        <v>53.82</v>
      </c>
      <c r="F255" s="274"/>
      <c r="G255" s="275"/>
      <c r="H255" s="276"/>
      <c r="I255" s="270"/>
      <c r="J255" s="277"/>
      <c r="K255" s="270"/>
      <c r="M255" s="271" t="s">
        <v>526</v>
      </c>
      <c r="O255" s="259"/>
    </row>
    <row r="256" spans="1:15" ht="12.75">
      <c r="A256" s="268"/>
      <c r="B256" s="272"/>
      <c r="C256" s="432" t="s">
        <v>527</v>
      </c>
      <c r="D256" s="423"/>
      <c r="E256" s="298">
        <v>31.7</v>
      </c>
      <c r="F256" s="274"/>
      <c r="G256" s="275"/>
      <c r="H256" s="276"/>
      <c r="I256" s="270"/>
      <c r="J256" s="277"/>
      <c r="K256" s="270"/>
      <c r="M256" s="271" t="s">
        <v>527</v>
      </c>
      <c r="O256" s="259"/>
    </row>
    <row r="257" spans="1:15" ht="12.75">
      <c r="A257" s="268"/>
      <c r="B257" s="272"/>
      <c r="C257" s="432" t="s">
        <v>528</v>
      </c>
      <c r="D257" s="423"/>
      <c r="E257" s="298">
        <v>29.05</v>
      </c>
      <c r="F257" s="274"/>
      <c r="G257" s="275"/>
      <c r="H257" s="276"/>
      <c r="I257" s="270"/>
      <c r="J257" s="277"/>
      <c r="K257" s="270"/>
      <c r="M257" s="271" t="s">
        <v>528</v>
      </c>
      <c r="O257" s="259"/>
    </row>
    <row r="258" spans="1:15" ht="12.75">
      <c r="A258" s="268"/>
      <c r="B258" s="272"/>
      <c r="C258" s="432" t="s">
        <v>182</v>
      </c>
      <c r="D258" s="423"/>
      <c r="E258" s="298">
        <v>233.95</v>
      </c>
      <c r="F258" s="274"/>
      <c r="G258" s="275"/>
      <c r="H258" s="276"/>
      <c r="I258" s="270"/>
      <c r="J258" s="277"/>
      <c r="K258" s="270"/>
      <c r="M258" s="271" t="s">
        <v>182</v>
      </c>
      <c r="O258" s="259"/>
    </row>
    <row r="259" spans="1:15" ht="12.75">
      <c r="A259" s="268"/>
      <c r="B259" s="272"/>
      <c r="C259" s="422" t="s">
        <v>617</v>
      </c>
      <c r="D259" s="423"/>
      <c r="E259" s="273">
        <v>245.6475</v>
      </c>
      <c r="F259" s="274"/>
      <c r="G259" s="275"/>
      <c r="H259" s="276"/>
      <c r="I259" s="270"/>
      <c r="J259" s="277"/>
      <c r="K259" s="270"/>
      <c r="M259" s="271" t="s">
        <v>617</v>
      </c>
      <c r="O259" s="259"/>
    </row>
    <row r="260" spans="1:57" ht="12.75">
      <c r="A260" s="278"/>
      <c r="B260" s="279" t="s">
        <v>102</v>
      </c>
      <c r="C260" s="280" t="s">
        <v>207</v>
      </c>
      <c r="D260" s="281"/>
      <c r="E260" s="282"/>
      <c r="F260" s="283"/>
      <c r="G260" s="284">
        <f>SUM(G104:G259)</f>
        <v>0</v>
      </c>
      <c r="H260" s="285"/>
      <c r="I260" s="286">
        <f>SUM(I104:I259)</f>
        <v>77.78727706800001</v>
      </c>
      <c r="J260" s="285"/>
      <c r="K260" s="286">
        <f>SUM(K104:K259)</f>
        <v>0</v>
      </c>
      <c r="O260" s="259">
        <v>4</v>
      </c>
      <c r="BA260" s="287">
        <f>SUM(BA104:BA259)</f>
        <v>0</v>
      </c>
      <c r="BB260" s="287">
        <f>SUM(BB104:BB259)</f>
        <v>0</v>
      </c>
      <c r="BC260" s="287">
        <f>SUM(BC104:BC259)</f>
        <v>0</v>
      </c>
      <c r="BD260" s="287">
        <f>SUM(BD104:BD259)</f>
        <v>0</v>
      </c>
      <c r="BE260" s="287">
        <f>SUM(BE104:BE259)</f>
        <v>0</v>
      </c>
    </row>
    <row r="261" spans="1:15" ht="12.75">
      <c r="A261" s="249" t="s">
        <v>98</v>
      </c>
      <c r="B261" s="250" t="s">
        <v>618</v>
      </c>
      <c r="C261" s="251" t="s">
        <v>619</v>
      </c>
      <c r="D261" s="252"/>
      <c r="E261" s="253"/>
      <c r="F261" s="253"/>
      <c r="G261" s="254"/>
      <c r="H261" s="255"/>
      <c r="I261" s="256"/>
      <c r="J261" s="257"/>
      <c r="K261" s="258"/>
      <c r="O261" s="259">
        <v>1</v>
      </c>
    </row>
    <row r="262" spans="1:80" ht="12.75">
      <c r="A262" s="260">
        <v>46</v>
      </c>
      <c r="B262" s="261" t="s">
        <v>621</v>
      </c>
      <c r="C262" s="262" t="s">
        <v>622</v>
      </c>
      <c r="D262" s="263" t="s">
        <v>179</v>
      </c>
      <c r="E262" s="264">
        <v>80</v>
      </c>
      <c r="F262" s="264">
        <v>0</v>
      </c>
      <c r="G262" s="265">
        <f>E262*F262</f>
        <v>0</v>
      </c>
      <c r="H262" s="266">
        <v>0</v>
      </c>
      <c r="I262" s="267">
        <f>E262*H262</f>
        <v>0</v>
      </c>
      <c r="J262" s="266">
        <v>0</v>
      </c>
      <c r="K262" s="267">
        <f>E262*J262</f>
        <v>0</v>
      </c>
      <c r="O262" s="259">
        <v>2</v>
      </c>
      <c r="AA262" s="232">
        <v>1</v>
      </c>
      <c r="AB262" s="232">
        <v>1</v>
      </c>
      <c r="AC262" s="232">
        <v>1</v>
      </c>
      <c r="AZ262" s="232">
        <v>1</v>
      </c>
      <c r="BA262" s="232">
        <f>IF(AZ262=1,G262,0)</f>
        <v>0</v>
      </c>
      <c r="BB262" s="232">
        <f>IF(AZ262=2,G262,0)</f>
        <v>0</v>
      </c>
      <c r="BC262" s="232">
        <f>IF(AZ262=3,G262,0)</f>
        <v>0</v>
      </c>
      <c r="BD262" s="232">
        <f>IF(AZ262=4,G262,0)</f>
        <v>0</v>
      </c>
      <c r="BE262" s="232">
        <f>IF(AZ262=5,G262,0)</f>
        <v>0</v>
      </c>
      <c r="CA262" s="259">
        <v>1</v>
      </c>
      <c r="CB262" s="259">
        <v>1</v>
      </c>
    </row>
    <row r="263" spans="1:15" ht="12.75">
      <c r="A263" s="268"/>
      <c r="B263" s="272"/>
      <c r="C263" s="422" t="s">
        <v>623</v>
      </c>
      <c r="D263" s="423"/>
      <c r="E263" s="273">
        <v>80</v>
      </c>
      <c r="F263" s="274"/>
      <c r="G263" s="275"/>
      <c r="H263" s="276"/>
      <c r="I263" s="270"/>
      <c r="J263" s="277"/>
      <c r="K263" s="270"/>
      <c r="M263" s="271" t="s">
        <v>623</v>
      </c>
      <c r="O263" s="259"/>
    </row>
    <row r="264" spans="1:80" ht="12.75">
      <c r="A264" s="260">
        <v>47</v>
      </c>
      <c r="B264" s="261" t="s">
        <v>624</v>
      </c>
      <c r="C264" s="262" t="s">
        <v>625</v>
      </c>
      <c r="D264" s="263" t="s">
        <v>179</v>
      </c>
      <c r="E264" s="264">
        <v>80</v>
      </c>
      <c r="F264" s="264">
        <v>0</v>
      </c>
      <c r="G264" s="265">
        <f>E264*F264</f>
        <v>0</v>
      </c>
      <c r="H264" s="266">
        <v>2E-05</v>
      </c>
      <c r="I264" s="267">
        <f>E264*H264</f>
        <v>0.0016</v>
      </c>
      <c r="J264" s="266"/>
      <c r="K264" s="267">
        <f>E264*J264</f>
        <v>0</v>
      </c>
      <c r="O264" s="259">
        <v>2</v>
      </c>
      <c r="AA264" s="232">
        <v>3</v>
      </c>
      <c r="AB264" s="232">
        <v>1</v>
      </c>
      <c r="AC264" s="232">
        <v>28350292</v>
      </c>
      <c r="AZ264" s="232">
        <v>1</v>
      </c>
      <c r="BA264" s="232">
        <f>IF(AZ264=1,G264,0)</f>
        <v>0</v>
      </c>
      <c r="BB264" s="232">
        <f>IF(AZ264=2,G264,0)</f>
        <v>0</v>
      </c>
      <c r="BC264" s="232">
        <f>IF(AZ264=3,G264,0)</f>
        <v>0</v>
      </c>
      <c r="BD264" s="232">
        <f>IF(AZ264=4,G264,0)</f>
        <v>0</v>
      </c>
      <c r="BE264" s="232">
        <f>IF(AZ264=5,G264,0)</f>
        <v>0</v>
      </c>
      <c r="CA264" s="259">
        <v>3</v>
      </c>
      <c r="CB264" s="259">
        <v>1</v>
      </c>
    </row>
    <row r="265" spans="1:15" ht="12.75">
      <c r="A265" s="268"/>
      <c r="B265" s="272"/>
      <c r="C265" s="422" t="s">
        <v>626</v>
      </c>
      <c r="D265" s="423"/>
      <c r="E265" s="273">
        <v>80</v>
      </c>
      <c r="F265" s="274"/>
      <c r="G265" s="275"/>
      <c r="H265" s="276"/>
      <c r="I265" s="270"/>
      <c r="J265" s="277"/>
      <c r="K265" s="270"/>
      <c r="M265" s="271" t="s">
        <v>626</v>
      </c>
      <c r="O265" s="259"/>
    </row>
    <row r="266" spans="1:57" ht="12.75">
      <c r="A266" s="278"/>
      <c r="B266" s="279" t="s">
        <v>102</v>
      </c>
      <c r="C266" s="280" t="s">
        <v>620</v>
      </c>
      <c r="D266" s="281"/>
      <c r="E266" s="282"/>
      <c r="F266" s="283"/>
      <c r="G266" s="284">
        <f>SUM(G261:G265)</f>
        <v>0</v>
      </c>
      <c r="H266" s="285"/>
      <c r="I266" s="286">
        <f>SUM(I261:I265)</f>
        <v>0.0016</v>
      </c>
      <c r="J266" s="285"/>
      <c r="K266" s="286">
        <f>SUM(K261:K265)</f>
        <v>0</v>
      </c>
      <c r="O266" s="259">
        <v>4</v>
      </c>
      <c r="BA266" s="287">
        <f>SUM(BA261:BA265)</f>
        <v>0</v>
      </c>
      <c r="BB266" s="287">
        <f>SUM(BB261:BB265)</f>
        <v>0</v>
      </c>
      <c r="BC266" s="287">
        <f>SUM(BC261:BC265)</f>
        <v>0</v>
      </c>
      <c r="BD266" s="287">
        <f>SUM(BD261:BD265)</f>
        <v>0</v>
      </c>
      <c r="BE266" s="287">
        <f>SUM(BE261:BE265)</f>
        <v>0</v>
      </c>
    </row>
    <row r="267" spans="1:15" ht="12.75">
      <c r="A267" s="249" t="s">
        <v>98</v>
      </c>
      <c r="B267" s="250" t="s">
        <v>627</v>
      </c>
      <c r="C267" s="251" t="s">
        <v>628</v>
      </c>
      <c r="D267" s="252"/>
      <c r="E267" s="253"/>
      <c r="F267" s="253"/>
      <c r="G267" s="254"/>
      <c r="H267" s="255"/>
      <c r="I267" s="256"/>
      <c r="J267" s="257"/>
      <c r="K267" s="258"/>
      <c r="O267" s="259">
        <v>1</v>
      </c>
    </row>
    <row r="268" spans="1:80" ht="12.75">
      <c r="A268" s="260">
        <v>48</v>
      </c>
      <c r="B268" s="261" t="s">
        <v>630</v>
      </c>
      <c r="C268" s="262" t="s">
        <v>631</v>
      </c>
      <c r="D268" s="263" t="s">
        <v>189</v>
      </c>
      <c r="E268" s="264">
        <v>96.252</v>
      </c>
      <c r="F268" s="264">
        <v>0</v>
      </c>
      <c r="G268" s="265">
        <f>E268*F268</f>
        <v>0</v>
      </c>
      <c r="H268" s="266">
        <v>0.08545</v>
      </c>
      <c r="I268" s="267">
        <f>E268*H268</f>
        <v>8.2247334</v>
      </c>
      <c r="J268" s="266">
        <v>0</v>
      </c>
      <c r="K268" s="267">
        <f>E268*J268</f>
        <v>0</v>
      </c>
      <c r="O268" s="259">
        <v>2</v>
      </c>
      <c r="AA268" s="232">
        <v>1</v>
      </c>
      <c r="AB268" s="232">
        <v>1</v>
      </c>
      <c r="AC268" s="232">
        <v>1</v>
      </c>
      <c r="AZ268" s="232">
        <v>1</v>
      </c>
      <c r="BA268" s="232">
        <f>IF(AZ268=1,G268,0)</f>
        <v>0</v>
      </c>
      <c r="BB268" s="232">
        <f>IF(AZ268=2,G268,0)</f>
        <v>0</v>
      </c>
      <c r="BC268" s="232">
        <f>IF(AZ268=3,G268,0)</f>
        <v>0</v>
      </c>
      <c r="BD268" s="232">
        <f>IF(AZ268=4,G268,0)</f>
        <v>0</v>
      </c>
      <c r="BE268" s="232">
        <f>IF(AZ268=5,G268,0)</f>
        <v>0</v>
      </c>
      <c r="CA268" s="259">
        <v>1</v>
      </c>
      <c r="CB268" s="259">
        <v>1</v>
      </c>
    </row>
    <row r="269" spans="1:15" ht="33.75">
      <c r="A269" s="268"/>
      <c r="B269" s="272"/>
      <c r="C269" s="422" t="s">
        <v>420</v>
      </c>
      <c r="D269" s="423"/>
      <c r="E269" s="273">
        <v>63.752</v>
      </c>
      <c r="F269" s="274"/>
      <c r="G269" s="275"/>
      <c r="H269" s="276"/>
      <c r="I269" s="270"/>
      <c r="J269" s="277"/>
      <c r="K269" s="270"/>
      <c r="M269" s="271" t="s">
        <v>420</v>
      </c>
      <c r="O269" s="259"/>
    </row>
    <row r="270" spans="1:15" ht="33.75">
      <c r="A270" s="268"/>
      <c r="B270" s="272"/>
      <c r="C270" s="422" t="s">
        <v>421</v>
      </c>
      <c r="D270" s="423"/>
      <c r="E270" s="273">
        <v>32.5</v>
      </c>
      <c r="F270" s="274"/>
      <c r="G270" s="275"/>
      <c r="H270" s="276"/>
      <c r="I270" s="270"/>
      <c r="J270" s="277"/>
      <c r="K270" s="270"/>
      <c r="M270" s="271" t="s">
        <v>421</v>
      </c>
      <c r="O270" s="259"/>
    </row>
    <row r="271" spans="1:80" ht="12.75">
      <c r="A271" s="260">
        <v>49</v>
      </c>
      <c r="B271" s="261" t="s">
        <v>632</v>
      </c>
      <c r="C271" s="262" t="s">
        <v>633</v>
      </c>
      <c r="D271" s="263" t="s">
        <v>189</v>
      </c>
      <c r="E271" s="264">
        <v>54.7</v>
      </c>
      <c r="F271" s="264">
        <v>0</v>
      </c>
      <c r="G271" s="265">
        <f>E271*F271</f>
        <v>0</v>
      </c>
      <c r="H271" s="266">
        <v>0</v>
      </c>
      <c r="I271" s="267">
        <f>E271*H271</f>
        <v>0</v>
      </c>
      <c r="J271" s="266">
        <v>0</v>
      </c>
      <c r="K271" s="267">
        <f>E271*J271</f>
        <v>0</v>
      </c>
      <c r="O271" s="259">
        <v>2</v>
      </c>
      <c r="AA271" s="232">
        <v>1</v>
      </c>
      <c r="AB271" s="232">
        <v>1</v>
      </c>
      <c r="AC271" s="232">
        <v>1</v>
      </c>
      <c r="AZ271" s="232">
        <v>1</v>
      </c>
      <c r="BA271" s="232">
        <f>IF(AZ271=1,G271,0)</f>
        <v>0</v>
      </c>
      <c r="BB271" s="232">
        <f>IF(AZ271=2,G271,0)</f>
        <v>0</v>
      </c>
      <c r="BC271" s="232">
        <f>IF(AZ271=3,G271,0)</f>
        <v>0</v>
      </c>
      <c r="BD271" s="232">
        <f>IF(AZ271=4,G271,0)</f>
        <v>0</v>
      </c>
      <c r="BE271" s="232">
        <f>IF(AZ271=5,G271,0)</f>
        <v>0</v>
      </c>
      <c r="CA271" s="259">
        <v>1</v>
      </c>
      <c r="CB271" s="259">
        <v>1</v>
      </c>
    </row>
    <row r="272" spans="1:15" ht="12.75">
      <c r="A272" s="268"/>
      <c r="B272" s="272"/>
      <c r="C272" s="422" t="s">
        <v>429</v>
      </c>
      <c r="D272" s="423"/>
      <c r="E272" s="273">
        <v>0</v>
      </c>
      <c r="F272" s="274"/>
      <c r="G272" s="275"/>
      <c r="H272" s="276"/>
      <c r="I272" s="270"/>
      <c r="J272" s="277"/>
      <c r="K272" s="270"/>
      <c r="M272" s="271" t="s">
        <v>429</v>
      </c>
      <c r="O272" s="259"/>
    </row>
    <row r="273" spans="1:15" ht="12.75">
      <c r="A273" s="268"/>
      <c r="B273" s="272"/>
      <c r="C273" s="422" t="s">
        <v>634</v>
      </c>
      <c r="D273" s="423"/>
      <c r="E273" s="273">
        <v>27.35</v>
      </c>
      <c r="F273" s="274"/>
      <c r="G273" s="275"/>
      <c r="H273" s="276"/>
      <c r="I273" s="270"/>
      <c r="J273" s="277"/>
      <c r="K273" s="270"/>
      <c r="M273" s="271" t="s">
        <v>634</v>
      </c>
      <c r="O273" s="259"/>
    </row>
    <row r="274" spans="1:15" ht="22.5">
      <c r="A274" s="268"/>
      <c r="B274" s="272"/>
      <c r="C274" s="422" t="s">
        <v>635</v>
      </c>
      <c r="D274" s="423"/>
      <c r="E274" s="273">
        <v>27.35</v>
      </c>
      <c r="F274" s="274"/>
      <c r="G274" s="275"/>
      <c r="H274" s="276"/>
      <c r="I274" s="270"/>
      <c r="J274" s="277"/>
      <c r="K274" s="270"/>
      <c r="M274" s="271" t="s">
        <v>635</v>
      </c>
      <c r="O274" s="259"/>
    </row>
    <row r="275" spans="1:80" ht="12.75">
      <c r="A275" s="260">
        <v>50</v>
      </c>
      <c r="B275" s="261" t="s">
        <v>636</v>
      </c>
      <c r="C275" s="262" t="s">
        <v>637</v>
      </c>
      <c r="D275" s="263" t="s">
        <v>179</v>
      </c>
      <c r="E275" s="264">
        <v>200</v>
      </c>
      <c r="F275" s="264">
        <v>0</v>
      </c>
      <c r="G275" s="265">
        <f>E275*F275</f>
        <v>0</v>
      </c>
      <c r="H275" s="266">
        <v>0.014</v>
      </c>
      <c r="I275" s="267">
        <f>E275*H275</f>
        <v>2.8000000000000003</v>
      </c>
      <c r="J275" s="266"/>
      <c r="K275" s="267">
        <f>E275*J275</f>
        <v>0</v>
      </c>
      <c r="O275" s="259">
        <v>2</v>
      </c>
      <c r="AA275" s="232">
        <v>3</v>
      </c>
      <c r="AB275" s="232">
        <v>1</v>
      </c>
      <c r="AC275" s="232">
        <v>59217337</v>
      </c>
      <c r="AZ275" s="232">
        <v>1</v>
      </c>
      <c r="BA275" s="232">
        <f>IF(AZ275=1,G275,0)</f>
        <v>0</v>
      </c>
      <c r="BB275" s="232">
        <f>IF(AZ275=2,G275,0)</f>
        <v>0</v>
      </c>
      <c r="BC275" s="232">
        <f>IF(AZ275=3,G275,0)</f>
        <v>0</v>
      </c>
      <c r="BD275" s="232">
        <f>IF(AZ275=4,G275,0)</f>
        <v>0</v>
      </c>
      <c r="BE275" s="232">
        <f>IF(AZ275=5,G275,0)</f>
        <v>0</v>
      </c>
      <c r="CA275" s="259">
        <v>3</v>
      </c>
      <c r="CB275" s="259">
        <v>1</v>
      </c>
    </row>
    <row r="276" spans="1:15" ht="12.75">
      <c r="A276" s="268"/>
      <c r="B276" s="272"/>
      <c r="C276" s="432" t="s">
        <v>180</v>
      </c>
      <c r="D276" s="423"/>
      <c r="E276" s="298">
        <v>0</v>
      </c>
      <c r="F276" s="274"/>
      <c r="G276" s="275"/>
      <c r="H276" s="276"/>
      <c r="I276" s="270"/>
      <c r="J276" s="277"/>
      <c r="K276" s="270"/>
      <c r="M276" s="271" t="s">
        <v>180</v>
      </c>
      <c r="O276" s="259"/>
    </row>
    <row r="277" spans="1:15" ht="33.75">
      <c r="A277" s="268"/>
      <c r="B277" s="272"/>
      <c r="C277" s="432" t="s">
        <v>420</v>
      </c>
      <c r="D277" s="423"/>
      <c r="E277" s="298">
        <v>63.752</v>
      </c>
      <c r="F277" s="274"/>
      <c r="G277" s="275"/>
      <c r="H277" s="276"/>
      <c r="I277" s="270"/>
      <c r="J277" s="277"/>
      <c r="K277" s="270"/>
      <c r="M277" s="271" t="s">
        <v>420</v>
      </c>
      <c r="O277" s="259"/>
    </row>
    <row r="278" spans="1:15" ht="33.75">
      <c r="A278" s="268"/>
      <c r="B278" s="272"/>
      <c r="C278" s="432" t="s">
        <v>421</v>
      </c>
      <c r="D278" s="423"/>
      <c r="E278" s="298">
        <v>32.5</v>
      </c>
      <c r="F278" s="274"/>
      <c r="G278" s="275"/>
      <c r="H278" s="276"/>
      <c r="I278" s="270"/>
      <c r="J278" s="277"/>
      <c r="K278" s="270"/>
      <c r="M278" s="271" t="s">
        <v>421</v>
      </c>
      <c r="O278" s="259"/>
    </row>
    <row r="279" spans="1:15" ht="12.75">
      <c r="A279" s="268"/>
      <c r="B279" s="272"/>
      <c r="C279" s="432" t="s">
        <v>182</v>
      </c>
      <c r="D279" s="423"/>
      <c r="E279" s="298">
        <v>96.25200000000001</v>
      </c>
      <c r="F279" s="274"/>
      <c r="G279" s="275"/>
      <c r="H279" s="276"/>
      <c r="I279" s="270"/>
      <c r="J279" s="277"/>
      <c r="K279" s="270"/>
      <c r="M279" s="271" t="s">
        <v>182</v>
      </c>
      <c r="O279" s="259"/>
    </row>
    <row r="280" spans="1:15" ht="12.75">
      <c r="A280" s="268"/>
      <c r="B280" s="272"/>
      <c r="C280" s="422" t="s">
        <v>638</v>
      </c>
      <c r="D280" s="423"/>
      <c r="E280" s="273">
        <v>200</v>
      </c>
      <c r="F280" s="274"/>
      <c r="G280" s="275"/>
      <c r="H280" s="276"/>
      <c r="I280" s="270"/>
      <c r="J280" s="277"/>
      <c r="K280" s="270"/>
      <c r="M280" s="271">
        <v>200</v>
      </c>
      <c r="O280" s="259"/>
    </row>
    <row r="281" spans="1:57" ht="12.75">
      <c r="A281" s="278"/>
      <c r="B281" s="279" t="s">
        <v>102</v>
      </c>
      <c r="C281" s="280" t="s">
        <v>629</v>
      </c>
      <c r="D281" s="281"/>
      <c r="E281" s="282"/>
      <c r="F281" s="283"/>
      <c r="G281" s="284">
        <f>SUM(G267:G280)</f>
        <v>0</v>
      </c>
      <c r="H281" s="285"/>
      <c r="I281" s="286">
        <f>SUM(I267:I280)</f>
        <v>11.0247334</v>
      </c>
      <c r="J281" s="285"/>
      <c r="K281" s="286">
        <f>SUM(K267:K280)</f>
        <v>0</v>
      </c>
      <c r="O281" s="259">
        <v>4</v>
      </c>
      <c r="BA281" s="287">
        <f>SUM(BA267:BA280)</f>
        <v>0</v>
      </c>
      <c r="BB281" s="287">
        <f>SUM(BB267:BB280)</f>
        <v>0</v>
      </c>
      <c r="BC281" s="287">
        <f>SUM(BC267:BC280)</f>
        <v>0</v>
      </c>
      <c r="BD281" s="287">
        <f>SUM(BD267:BD280)</f>
        <v>0</v>
      </c>
      <c r="BE281" s="287">
        <f>SUM(BE267:BE280)</f>
        <v>0</v>
      </c>
    </row>
    <row r="282" spans="1:15" ht="12.75">
      <c r="A282" s="249" t="s">
        <v>98</v>
      </c>
      <c r="B282" s="250" t="s">
        <v>639</v>
      </c>
      <c r="C282" s="251" t="s">
        <v>640</v>
      </c>
      <c r="D282" s="252"/>
      <c r="E282" s="253"/>
      <c r="F282" s="253"/>
      <c r="G282" s="254"/>
      <c r="H282" s="255"/>
      <c r="I282" s="256"/>
      <c r="J282" s="257"/>
      <c r="K282" s="258"/>
      <c r="O282" s="259">
        <v>1</v>
      </c>
    </row>
    <row r="283" spans="1:80" ht="12.75">
      <c r="A283" s="260">
        <v>51</v>
      </c>
      <c r="B283" s="261" t="s">
        <v>642</v>
      </c>
      <c r="C283" s="262" t="s">
        <v>643</v>
      </c>
      <c r="D283" s="263" t="s">
        <v>644</v>
      </c>
      <c r="E283" s="264">
        <v>16.41</v>
      </c>
      <c r="F283" s="264">
        <v>0</v>
      </c>
      <c r="G283" s="265">
        <f>E283*F283</f>
        <v>0</v>
      </c>
      <c r="H283" s="266">
        <v>0.001</v>
      </c>
      <c r="I283" s="267">
        <f>E283*H283</f>
        <v>0.01641</v>
      </c>
      <c r="J283" s="266">
        <v>0</v>
      </c>
      <c r="K283" s="267">
        <f>E283*J283</f>
        <v>0</v>
      </c>
      <c r="O283" s="259">
        <v>2</v>
      </c>
      <c r="AA283" s="232">
        <v>1</v>
      </c>
      <c r="AB283" s="232">
        <v>1</v>
      </c>
      <c r="AC283" s="232">
        <v>1</v>
      </c>
      <c r="AZ283" s="232">
        <v>1</v>
      </c>
      <c r="BA283" s="232">
        <f>IF(AZ283=1,G283,0)</f>
        <v>0</v>
      </c>
      <c r="BB283" s="232">
        <f>IF(AZ283=2,G283,0)</f>
        <v>0</v>
      </c>
      <c r="BC283" s="232">
        <f>IF(AZ283=3,G283,0)</f>
        <v>0</v>
      </c>
      <c r="BD283" s="232">
        <f>IF(AZ283=4,G283,0)</f>
        <v>0</v>
      </c>
      <c r="BE283" s="232">
        <f>IF(AZ283=5,G283,0)</f>
        <v>0</v>
      </c>
      <c r="CA283" s="259">
        <v>1</v>
      </c>
      <c r="CB283" s="259">
        <v>1</v>
      </c>
    </row>
    <row r="284" spans="1:15" ht="12.75">
      <c r="A284" s="268"/>
      <c r="B284" s="272"/>
      <c r="C284" s="422" t="s">
        <v>429</v>
      </c>
      <c r="D284" s="423"/>
      <c r="E284" s="273">
        <v>0</v>
      </c>
      <c r="F284" s="274"/>
      <c r="G284" s="275"/>
      <c r="H284" s="276"/>
      <c r="I284" s="270"/>
      <c r="J284" s="277"/>
      <c r="K284" s="270"/>
      <c r="M284" s="271" t="s">
        <v>429</v>
      </c>
      <c r="O284" s="259"/>
    </row>
    <row r="285" spans="1:15" ht="22.5">
      <c r="A285" s="268"/>
      <c r="B285" s="272"/>
      <c r="C285" s="422" t="s">
        <v>645</v>
      </c>
      <c r="D285" s="423"/>
      <c r="E285" s="273">
        <v>16.41</v>
      </c>
      <c r="F285" s="274"/>
      <c r="G285" s="275"/>
      <c r="H285" s="276"/>
      <c r="I285" s="270"/>
      <c r="J285" s="277"/>
      <c r="K285" s="270"/>
      <c r="M285" s="271" t="s">
        <v>645</v>
      </c>
      <c r="O285" s="259"/>
    </row>
    <row r="286" spans="1:57" ht="12.75">
      <c r="A286" s="278"/>
      <c r="B286" s="279" t="s">
        <v>102</v>
      </c>
      <c r="C286" s="280" t="s">
        <v>641</v>
      </c>
      <c r="D286" s="281"/>
      <c r="E286" s="282"/>
      <c r="F286" s="283"/>
      <c r="G286" s="284">
        <f>SUM(G282:G285)</f>
        <v>0</v>
      </c>
      <c r="H286" s="285"/>
      <c r="I286" s="286">
        <f>SUM(I282:I285)</f>
        <v>0.01641</v>
      </c>
      <c r="J286" s="285"/>
      <c r="K286" s="286">
        <f>SUM(K282:K285)</f>
        <v>0</v>
      </c>
      <c r="O286" s="259">
        <v>4</v>
      </c>
      <c r="BA286" s="287">
        <f>SUM(BA282:BA285)</f>
        <v>0</v>
      </c>
      <c r="BB286" s="287">
        <f>SUM(BB282:BB285)</f>
        <v>0</v>
      </c>
      <c r="BC286" s="287">
        <f>SUM(BC282:BC285)</f>
        <v>0</v>
      </c>
      <c r="BD286" s="287">
        <f>SUM(BD282:BD285)</f>
        <v>0</v>
      </c>
      <c r="BE286" s="287">
        <f>SUM(BE282:BE285)</f>
        <v>0</v>
      </c>
    </row>
    <row r="287" spans="1:15" ht="12.75">
      <c r="A287" s="249" t="s">
        <v>98</v>
      </c>
      <c r="B287" s="250" t="s">
        <v>234</v>
      </c>
      <c r="C287" s="251" t="s">
        <v>235</v>
      </c>
      <c r="D287" s="252"/>
      <c r="E287" s="253"/>
      <c r="F287" s="253"/>
      <c r="G287" s="254"/>
      <c r="H287" s="255"/>
      <c r="I287" s="256"/>
      <c r="J287" s="257"/>
      <c r="K287" s="258"/>
      <c r="O287" s="259">
        <v>1</v>
      </c>
    </row>
    <row r="288" spans="1:80" ht="22.5">
      <c r="A288" s="260">
        <v>52</v>
      </c>
      <c r="B288" s="261" t="s">
        <v>646</v>
      </c>
      <c r="C288" s="262" t="s">
        <v>647</v>
      </c>
      <c r="D288" s="263" t="s">
        <v>146</v>
      </c>
      <c r="E288" s="264">
        <v>1758.912</v>
      </c>
      <c r="F288" s="264">
        <v>0</v>
      </c>
      <c r="G288" s="265">
        <f>E288*F288</f>
        <v>0</v>
      </c>
      <c r="H288" s="266">
        <v>0</v>
      </c>
      <c r="I288" s="267">
        <f>E288*H288</f>
        <v>0</v>
      </c>
      <c r="J288" s="266">
        <v>0</v>
      </c>
      <c r="K288" s="267">
        <f>E288*J288</f>
        <v>0</v>
      </c>
      <c r="O288" s="259">
        <v>2</v>
      </c>
      <c r="AA288" s="232">
        <v>1</v>
      </c>
      <c r="AB288" s="232">
        <v>1</v>
      </c>
      <c r="AC288" s="232">
        <v>1</v>
      </c>
      <c r="AZ288" s="232">
        <v>1</v>
      </c>
      <c r="BA288" s="232">
        <f>IF(AZ288=1,G288,0)</f>
        <v>0</v>
      </c>
      <c r="BB288" s="232">
        <f>IF(AZ288=2,G288,0)</f>
        <v>0</v>
      </c>
      <c r="BC288" s="232">
        <f>IF(AZ288=3,G288,0)</f>
        <v>0</v>
      </c>
      <c r="BD288" s="232">
        <f>IF(AZ288=4,G288,0)</f>
        <v>0</v>
      </c>
      <c r="BE288" s="232">
        <f>IF(AZ288=5,G288,0)</f>
        <v>0</v>
      </c>
      <c r="CA288" s="259">
        <v>1</v>
      </c>
      <c r="CB288" s="259">
        <v>1</v>
      </c>
    </row>
    <row r="289" spans="1:15" ht="12.75">
      <c r="A289" s="268"/>
      <c r="B289" s="272"/>
      <c r="C289" s="422" t="s">
        <v>648</v>
      </c>
      <c r="D289" s="423"/>
      <c r="E289" s="273">
        <v>220.29</v>
      </c>
      <c r="F289" s="274"/>
      <c r="G289" s="275"/>
      <c r="H289" s="276"/>
      <c r="I289" s="270"/>
      <c r="J289" s="277"/>
      <c r="K289" s="270"/>
      <c r="M289" s="271" t="s">
        <v>648</v>
      </c>
      <c r="O289" s="259"/>
    </row>
    <row r="290" spans="1:15" ht="33.75">
      <c r="A290" s="268"/>
      <c r="B290" s="272"/>
      <c r="C290" s="422" t="s">
        <v>649</v>
      </c>
      <c r="D290" s="423"/>
      <c r="E290" s="273">
        <v>806.946</v>
      </c>
      <c r="F290" s="274"/>
      <c r="G290" s="275"/>
      <c r="H290" s="276"/>
      <c r="I290" s="270"/>
      <c r="J290" s="277"/>
      <c r="K290" s="270"/>
      <c r="M290" s="271" t="s">
        <v>649</v>
      </c>
      <c r="O290" s="259"/>
    </row>
    <row r="291" spans="1:15" ht="12.75">
      <c r="A291" s="268"/>
      <c r="B291" s="272"/>
      <c r="C291" s="422" t="s">
        <v>650</v>
      </c>
      <c r="D291" s="423"/>
      <c r="E291" s="273">
        <v>141.24</v>
      </c>
      <c r="F291" s="274"/>
      <c r="G291" s="275"/>
      <c r="H291" s="276"/>
      <c r="I291" s="270"/>
      <c r="J291" s="277"/>
      <c r="K291" s="270"/>
      <c r="M291" s="271" t="s">
        <v>650</v>
      </c>
      <c r="O291" s="259"/>
    </row>
    <row r="292" spans="1:15" ht="12.75">
      <c r="A292" s="268"/>
      <c r="B292" s="272"/>
      <c r="C292" s="422" t="s">
        <v>651</v>
      </c>
      <c r="D292" s="423"/>
      <c r="E292" s="273">
        <v>344.736</v>
      </c>
      <c r="F292" s="274"/>
      <c r="G292" s="275"/>
      <c r="H292" s="276"/>
      <c r="I292" s="270"/>
      <c r="J292" s="277"/>
      <c r="K292" s="270"/>
      <c r="M292" s="271" t="s">
        <v>651</v>
      </c>
      <c r="O292" s="259"/>
    </row>
    <row r="293" spans="1:15" ht="12.75">
      <c r="A293" s="268"/>
      <c r="B293" s="272"/>
      <c r="C293" s="422" t="s">
        <v>652</v>
      </c>
      <c r="D293" s="423"/>
      <c r="E293" s="273">
        <v>209.3175</v>
      </c>
      <c r="F293" s="274"/>
      <c r="G293" s="275"/>
      <c r="H293" s="276"/>
      <c r="I293" s="270"/>
      <c r="J293" s="277"/>
      <c r="K293" s="270"/>
      <c r="M293" s="271" t="s">
        <v>652</v>
      </c>
      <c r="O293" s="259"/>
    </row>
    <row r="294" spans="1:15" ht="12.75">
      <c r="A294" s="268"/>
      <c r="B294" s="272"/>
      <c r="C294" s="422" t="s">
        <v>653</v>
      </c>
      <c r="D294" s="423"/>
      <c r="E294" s="273">
        <v>36.3825</v>
      </c>
      <c r="F294" s="274"/>
      <c r="G294" s="275"/>
      <c r="H294" s="276"/>
      <c r="I294" s="270"/>
      <c r="J294" s="277"/>
      <c r="K294" s="270"/>
      <c r="M294" s="271" t="s">
        <v>653</v>
      </c>
      <c r="O294" s="259"/>
    </row>
    <row r="295" spans="1:80" ht="22.5">
      <c r="A295" s="260">
        <v>53</v>
      </c>
      <c r="B295" s="261" t="s">
        <v>654</v>
      </c>
      <c r="C295" s="262" t="s">
        <v>655</v>
      </c>
      <c r="D295" s="263" t="s">
        <v>146</v>
      </c>
      <c r="E295" s="264">
        <v>4397.28</v>
      </c>
      <c r="F295" s="264">
        <v>0</v>
      </c>
      <c r="G295" s="265">
        <f>E295*F295</f>
        <v>0</v>
      </c>
      <c r="H295" s="266">
        <v>0</v>
      </c>
      <c r="I295" s="267">
        <f>E295*H295</f>
        <v>0</v>
      </c>
      <c r="J295" s="266">
        <v>0</v>
      </c>
      <c r="K295" s="267">
        <f>E295*J295</f>
        <v>0</v>
      </c>
      <c r="O295" s="259">
        <v>2</v>
      </c>
      <c r="AA295" s="232">
        <v>1</v>
      </c>
      <c r="AB295" s="232">
        <v>0</v>
      </c>
      <c r="AC295" s="232">
        <v>0</v>
      </c>
      <c r="AZ295" s="232">
        <v>1</v>
      </c>
      <c r="BA295" s="232">
        <f>IF(AZ295=1,G295,0)</f>
        <v>0</v>
      </c>
      <c r="BB295" s="232">
        <f>IF(AZ295=2,G295,0)</f>
        <v>0</v>
      </c>
      <c r="BC295" s="232">
        <f>IF(AZ295=3,G295,0)</f>
        <v>0</v>
      </c>
      <c r="BD295" s="232">
        <f>IF(AZ295=4,G295,0)</f>
        <v>0</v>
      </c>
      <c r="BE295" s="232">
        <f>IF(AZ295=5,G295,0)</f>
        <v>0</v>
      </c>
      <c r="CA295" s="259">
        <v>1</v>
      </c>
      <c r="CB295" s="259">
        <v>0</v>
      </c>
    </row>
    <row r="296" spans="1:15" ht="12.75">
      <c r="A296" s="268"/>
      <c r="B296" s="272"/>
      <c r="C296" s="432" t="s">
        <v>180</v>
      </c>
      <c r="D296" s="423"/>
      <c r="E296" s="298">
        <v>0</v>
      </c>
      <c r="F296" s="274"/>
      <c r="G296" s="275"/>
      <c r="H296" s="276"/>
      <c r="I296" s="270"/>
      <c r="J296" s="277"/>
      <c r="K296" s="270"/>
      <c r="M296" s="271" t="s">
        <v>180</v>
      </c>
      <c r="O296" s="259"/>
    </row>
    <row r="297" spans="1:15" ht="12.75">
      <c r="A297" s="268"/>
      <c r="B297" s="272"/>
      <c r="C297" s="432" t="s">
        <v>648</v>
      </c>
      <c r="D297" s="423"/>
      <c r="E297" s="298">
        <v>220.29</v>
      </c>
      <c r="F297" s="274"/>
      <c r="G297" s="275"/>
      <c r="H297" s="276"/>
      <c r="I297" s="270"/>
      <c r="J297" s="277"/>
      <c r="K297" s="270"/>
      <c r="M297" s="271" t="s">
        <v>648</v>
      </c>
      <c r="O297" s="259"/>
    </row>
    <row r="298" spans="1:15" ht="33.75">
      <c r="A298" s="268"/>
      <c r="B298" s="272"/>
      <c r="C298" s="432" t="s">
        <v>649</v>
      </c>
      <c r="D298" s="423"/>
      <c r="E298" s="298">
        <v>806.946</v>
      </c>
      <c r="F298" s="274"/>
      <c r="G298" s="275"/>
      <c r="H298" s="276"/>
      <c r="I298" s="270"/>
      <c r="J298" s="277"/>
      <c r="K298" s="270"/>
      <c r="M298" s="271" t="s">
        <v>649</v>
      </c>
      <c r="O298" s="259"/>
    </row>
    <row r="299" spans="1:15" ht="12.75">
      <c r="A299" s="268"/>
      <c r="B299" s="272"/>
      <c r="C299" s="432" t="s">
        <v>650</v>
      </c>
      <c r="D299" s="423"/>
      <c r="E299" s="298">
        <v>141.24</v>
      </c>
      <c r="F299" s="274"/>
      <c r="G299" s="275"/>
      <c r="H299" s="276"/>
      <c r="I299" s="270"/>
      <c r="J299" s="277"/>
      <c r="K299" s="270"/>
      <c r="M299" s="271" t="s">
        <v>650</v>
      </c>
      <c r="O299" s="259"/>
    </row>
    <row r="300" spans="1:15" ht="12.75">
      <c r="A300" s="268"/>
      <c r="B300" s="272"/>
      <c r="C300" s="432" t="s">
        <v>651</v>
      </c>
      <c r="D300" s="423"/>
      <c r="E300" s="298">
        <v>344.736</v>
      </c>
      <c r="F300" s="274"/>
      <c r="G300" s="275"/>
      <c r="H300" s="276"/>
      <c r="I300" s="270"/>
      <c r="J300" s="277"/>
      <c r="K300" s="270"/>
      <c r="M300" s="271" t="s">
        <v>651</v>
      </c>
      <c r="O300" s="259"/>
    </row>
    <row r="301" spans="1:15" ht="12.75">
      <c r="A301" s="268"/>
      <c r="B301" s="272"/>
      <c r="C301" s="432" t="s">
        <v>652</v>
      </c>
      <c r="D301" s="423"/>
      <c r="E301" s="298">
        <v>209.3175</v>
      </c>
      <c r="F301" s="274"/>
      <c r="G301" s="275"/>
      <c r="H301" s="276"/>
      <c r="I301" s="270"/>
      <c r="J301" s="277"/>
      <c r="K301" s="270"/>
      <c r="M301" s="271" t="s">
        <v>652</v>
      </c>
      <c r="O301" s="259"/>
    </row>
    <row r="302" spans="1:15" ht="12.75">
      <c r="A302" s="268"/>
      <c r="B302" s="272"/>
      <c r="C302" s="432" t="s">
        <v>653</v>
      </c>
      <c r="D302" s="423"/>
      <c r="E302" s="298">
        <v>36.3825</v>
      </c>
      <c r="F302" s="274"/>
      <c r="G302" s="275"/>
      <c r="H302" s="276"/>
      <c r="I302" s="270"/>
      <c r="J302" s="277"/>
      <c r="K302" s="270"/>
      <c r="M302" s="271" t="s">
        <v>653</v>
      </c>
      <c r="O302" s="259"/>
    </row>
    <row r="303" spans="1:15" ht="12.75">
      <c r="A303" s="268"/>
      <c r="B303" s="272"/>
      <c r="C303" s="432" t="s">
        <v>182</v>
      </c>
      <c r="D303" s="423"/>
      <c r="E303" s="298">
        <v>1758.912</v>
      </c>
      <c r="F303" s="274"/>
      <c r="G303" s="275"/>
      <c r="H303" s="276"/>
      <c r="I303" s="270"/>
      <c r="J303" s="277"/>
      <c r="K303" s="270"/>
      <c r="M303" s="271" t="s">
        <v>182</v>
      </c>
      <c r="O303" s="259"/>
    </row>
    <row r="304" spans="1:15" ht="12.75">
      <c r="A304" s="268"/>
      <c r="B304" s="272"/>
      <c r="C304" s="422" t="s">
        <v>656</v>
      </c>
      <c r="D304" s="423"/>
      <c r="E304" s="273">
        <v>4397.28</v>
      </c>
      <c r="F304" s="274"/>
      <c r="G304" s="275"/>
      <c r="H304" s="276"/>
      <c r="I304" s="270"/>
      <c r="J304" s="277"/>
      <c r="K304" s="270"/>
      <c r="M304" s="271" t="s">
        <v>656</v>
      </c>
      <c r="O304" s="259"/>
    </row>
    <row r="305" spans="1:80" ht="22.5">
      <c r="A305" s="260">
        <v>54</v>
      </c>
      <c r="B305" s="261" t="s">
        <v>657</v>
      </c>
      <c r="C305" s="262" t="s">
        <v>658</v>
      </c>
      <c r="D305" s="263" t="s">
        <v>146</v>
      </c>
      <c r="E305" s="264">
        <v>1758.912</v>
      </c>
      <c r="F305" s="264">
        <v>0</v>
      </c>
      <c r="G305" s="265">
        <f>E305*F305</f>
        <v>0</v>
      </c>
      <c r="H305" s="266">
        <v>0</v>
      </c>
      <c r="I305" s="267">
        <f>E305*H305</f>
        <v>0</v>
      </c>
      <c r="J305" s="266">
        <v>0</v>
      </c>
      <c r="K305" s="267">
        <f>E305*J305</f>
        <v>0</v>
      </c>
      <c r="O305" s="259">
        <v>2</v>
      </c>
      <c r="AA305" s="232">
        <v>1</v>
      </c>
      <c r="AB305" s="232">
        <v>1</v>
      </c>
      <c r="AC305" s="232">
        <v>1</v>
      </c>
      <c r="AZ305" s="232">
        <v>1</v>
      </c>
      <c r="BA305" s="232">
        <f>IF(AZ305=1,G305,0)</f>
        <v>0</v>
      </c>
      <c r="BB305" s="232">
        <f>IF(AZ305=2,G305,0)</f>
        <v>0</v>
      </c>
      <c r="BC305" s="232">
        <f>IF(AZ305=3,G305,0)</f>
        <v>0</v>
      </c>
      <c r="BD305" s="232">
        <f>IF(AZ305=4,G305,0)</f>
        <v>0</v>
      </c>
      <c r="BE305" s="232">
        <f>IF(AZ305=5,G305,0)</f>
        <v>0</v>
      </c>
      <c r="CA305" s="259">
        <v>1</v>
      </c>
      <c r="CB305" s="259">
        <v>1</v>
      </c>
    </row>
    <row r="306" spans="1:15" ht="12.75">
      <c r="A306" s="268"/>
      <c r="B306" s="272"/>
      <c r="C306" s="422" t="s">
        <v>648</v>
      </c>
      <c r="D306" s="423"/>
      <c r="E306" s="273">
        <v>220.29</v>
      </c>
      <c r="F306" s="274"/>
      <c r="G306" s="275"/>
      <c r="H306" s="276"/>
      <c r="I306" s="270"/>
      <c r="J306" s="277"/>
      <c r="K306" s="270"/>
      <c r="M306" s="271" t="s">
        <v>648</v>
      </c>
      <c r="O306" s="259"/>
    </row>
    <row r="307" spans="1:15" ht="33.75">
      <c r="A307" s="268"/>
      <c r="B307" s="272"/>
      <c r="C307" s="422" t="s">
        <v>649</v>
      </c>
      <c r="D307" s="423"/>
      <c r="E307" s="273">
        <v>806.946</v>
      </c>
      <c r="F307" s="274"/>
      <c r="G307" s="275"/>
      <c r="H307" s="276"/>
      <c r="I307" s="270"/>
      <c r="J307" s="277"/>
      <c r="K307" s="270"/>
      <c r="M307" s="271" t="s">
        <v>649</v>
      </c>
      <c r="O307" s="259"/>
    </row>
    <row r="308" spans="1:15" ht="12.75">
      <c r="A308" s="268"/>
      <c r="B308" s="272"/>
      <c r="C308" s="422" t="s">
        <v>650</v>
      </c>
      <c r="D308" s="423"/>
      <c r="E308" s="273">
        <v>141.24</v>
      </c>
      <c r="F308" s="274"/>
      <c r="G308" s="275"/>
      <c r="H308" s="276"/>
      <c r="I308" s="270"/>
      <c r="J308" s="277"/>
      <c r="K308" s="270"/>
      <c r="M308" s="271" t="s">
        <v>650</v>
      </c>
      <c r="O308" s="259"/>
    </row>
    <row r="309" spans="1:15" ht="12.75">
      <c r="A309" s="268"/>
      <c r="B309" s="272"/>
      <c r="C309" s="422" t="s">
        <v>651</v>
      </c>
      <c r="D309" s="423"/>
      <c r="E309" s="273">
        <v>344.736</v>
      </c>
      <c r="F309" s="274"/>
      <c r="G309" s="275"/>
      <c r="H309" s="276"/>
      <c r="I309" s="270"/>
      <c r="J309" s="277"/>
      <c r="K309" s="270"/>
      <c r="M309" s="271" t="s">
        <v>651</v>
      </c>
      <c r="O309" s="259"/>
    </row>
    <row r="310" spans="1:15" ht="12.75">
      <c r="A310" s="268"/>
      <c r="B310" s="272"/>
      <c r="C310" s="422" t="s">
        <v>652</v>
      </c>
      <c r="D310" s="423"/>
      <c r="E310" s="273">
        <v>209.3175</v>
      </c>
      <c r="F310" s="274"/>
      <c r="G310" s="275"/>
      <c r="H310" s="276"/>
      <c r="I310" s="270"/>
      <c r="J310" s="277"/>
      <c r="K310" s="270"/>
      <c r="M310" s="271" t="s">
        <v>652</v>
      </c>
      <c r="O310" s="259"/>
    </row>
    <row r="311" spans="1:15" ht="12.75">
      <c r="A311" s="268"/>
      <c r="B311" s="272"/>
      <c r="C311" s="422" t="s">
        <v>653</v>
      </c>
      <c r="D311" s="423"/>
      <c r="E311" s="273">
        <v>36.3825</v>
      </c>
      <c r="F311" s="274"/>
      <c r="G311" s="275"/>
      <c r="H311" s="276"/>
      <c r="I311" s="270"/>
      <c r="J311" s="277"/>
      <c r="K311" s="270"/>
      <c r="M311" s="271" t="s">
        <v>653</v>
      </c>
      <c r="O311" s="259"/>
    </row>
    <row r="312" spans="1:57" ht="12.75">
      <c r="A312" s="278"/>
      <c r="B312" s="279" t="s">
        <v>102</v>
      </c>
      <c r="C312" s="280" t="s">
        <v>236</v>
      </c>
      <c r="D312" s="281"/>
      <c r="E312" s="282"/>
      <c r="F312" s="283"/>
      <c r="G312" s="284">
        <f>SUM(G287:G311)</f>
        <v>0</v>
      </c>
      <c r="H312" s="285"/>
      <c r="I312" s="286">
        <f>SUM(I287:I311)</f>
        <v>0</v>
      </c>
      <c r="J312" s="285"/>
      <c r="K312" s="286">
        <f>SUM(K287:K311)</f>
        <v>0</v>
      </c>
      <c r="O312" s="259">
        <v>4</v>
      </c>
      <c r="BA312" s="287">
        <f>SUM(BA287:BA311)</f>
        <v>0</v>
      </c>
      <c r="BB312" s="287">
        <f>SUM(BB287:BB311)</f>
        <v>0</v>
      </c>
      <c r="BC312" s="287">
        <f>SUM(BC287:BC311)</f>
        <v>0</v>
      </c>
      <c r="BD312" s="287">
        <f>SUM(BD287:BD311)</f>
        <v>0</v>
      </c>
      <c r="BE312" s="287">
        <f>SUM(BE287:BE311)</f>
        <v>0</v>
      </c>
    </row>
    <row r="313" spans="1:15" ht="12.75">
      <c r="A313" s="249" t="s">
        <v>98</v>
      </c>
      <c r="B313" s="250" t="s">
        <v>659</v>
      </c>
      <c r="C313" s="251" t="s">
        <v>660</v>
      </c>
      <c r="D313" s="252"/>
      <c r="E313" s="253"/>
      <c r="F313" s="253"/>
      <c r="G313" s="254"/>
      <c r="H313" s="255"/>
      <c r="I313" s="256"/>
      <c r="J313" s="257"/>
      <c r="K313" s="258"/>
      <c r="O313" s="259">
        <v>1</v>
      </c>
    </row>
    <row r="314" spans="1:80" ht="12.75">
      <c r="A314" s="260">
        <v>55</v>
      </c>
      <c r="B314" s="261" t="s">
        <v>662</v>
      </c>
      <c r="C314" s="262" t="s">
        <v>663</v>
      </c>
      <c r="D314" s="263" t="s">
        <v>146</v>
      </c>
      <c r="E314" s="264">
        <v>4922.1</v>
      </c>
      <c r="F314" s="264">
        <v>0</v>
      </c>
      <c r="G314" s="265">
        <f>E314*F314</f>
        <v>0</v>
      </c>
      <c r="H314" s="266">
        <v>3E-05</v>
      </c>
      <c r="I314" s="267">
        <f>E314*H314</f>
        <v>0.14766300000000002</v>
      </c>
      <c r="J314" s="266">
        <v>0</v>
      </c>
      <c r="K314" s="267">
        <f>E314*J314</f>
        <v>0</v>
      </c>
      <c r="O314" s="259">
        <v>2</v>
      </c>
      <c r="AA314" s="232">
        <v>1</v>
      </c>
      <c r="AB314" s="232">
        <v>1</v>
      </c>
      <c r="AC314" s="232">
        <v>1</v>
      </c>
      <c r="AZ314" s="232">
        <v>1</v>
      </c>
      <c r="BA314" s="232">
        <f>IF(AZ314=1,G314,0)</f>
        <v>0</v>
      </c>
      <c r="BB314" s="232">
        <f>IF(AZ314=2,G314,0)</f>
        <v>0</v>
      </c>
      <c r="BC314" s="232">
        <f>IF(AZ314=3,G314,0)</f>
        <v>0</v>
      </c>
      <c r="BD314" s="232">
        <f>IF(AZ314=4,G314,0)</f>
        <v>0</v>
      </c>
      <c r="BE314" s="232">
        <f>IF(AZ314=5,G314,0)</f>
        <v>0</v>
      </c>
      <c r="CA314" s="259">
        <v>1</v>
      </c>
      <c r="CB314" s="259">
        <v>1</v>
      </c>
    </row>
    <row r="315" spans="1:57" ht="12.75">
      <c r="A315" s="278"/>
      <c r="B315" s="279" t="s">
        <v>102</v>
      </c>
      <c r="C315" s="280" t="s">
        <v>661</v>
      </c>
      <c r="D315" s="281"/>
      <c r="E315" s="282"/>
      <c r="F315" s="283"/>
      <c r="G315" s="284">
        <f>SUM(G313:G314)</f>
        <v>0</v>
      </c>
      <c r="H315" s="285"/>
      <c r="I315" s="286">
        <f>SUM(I313:I314)</f>
        <v>0.14766300000000002</v>
      </c>
      <c r="J315" s="285"/>
      <c r="K315" s="286">
        <f>SUM(K313:K314)</f>
        <v>0</v>
      </c>
      <c r="O315" s="259">
        <v>4</v>
      </c>
      <c r="BA315" s="287">
        <f>SUM(BA313:BA314)</f>
        <v>0</v>
      </c>
      <c r="BB315" s="287">
        <f>SUM(BB313:BB314)</f>
        <v>0</v>
      </c>
      <c r="BC315" s="287">
        <f>SUM(BC313:BC314)</f>
        <v>0</v>
      </c>
      <c r="BD315" s="287">
        <f>SUM(BD313:BD314)</f>
        <v>0</v>
      </c>
      <c r="BE315" s="287">
        <f>SUM(BE313:BE314)</f>
        <v>0</v>
      </c>
    </row>
    <row r="316" spans="1:15" ht="12.75">
      <c r="A316" s="249" t="s">
        <v>98</v>
      </c>
      <c r="B316" s="250" t="s">
        <v>242</v>
      </c>
      <c r="C316" s="251" t="s">
        <v>243</v>
      </c>
      <c r="D316" s="252"/>
      <c r="E316" s="253"/>
      <c r="F316" s="253"/>
      <c r="G316" s="254"/>
      <c r="H316" s="255"/>
      <c r="I316" s="256"/>
      <c r="J316" s="257"/>
      <c r="K316" s="258"/>
      <c r="O316" s="259">
        <v>1</v>
      </c>
    </row>
    <row r="317" spans="1:80" ht="22.5">
      <c r="A317" s="260">
        <v>56</v>
      </c>
      <c r="B317" s="261" t="s">
        <v>664</v>
      </c>
      <c r="C317" s="262" t="s">
        <v>665</v>
      </c>
      <c r="D317" s="263" t="s">
        <v>114</v>
      </c>
      <c r="E317" s="264">
        <v>21.2719</v>
      </c>
      <c r="F317" s="264">
        <v>0</v>
      </c>
      <c r="G317" s="265">
        <f>E317*F317</f>
        <v>0</v>
      </c>
      <c r="H317" s="266">
        <v>0</v>
      </c>
      <c r="I317" s="267">
        <f>E317*H317</f>
        <v>0</v>
      </c>
      <c r="J317" s="266">
        <v>-2.2</v>
      </c>
      <c r="K317" s="267">
        <f>E317*J317</f>
        <v>-46.79818</v>
      </c>
      <c r="O317" s="259">
        <v>2</v>
      </c>
      <c r="AA317" s="232">
        <v>1</v>
      </c>
      <c r="AB317" s="232">
        <v>1</v>
      </c>
      <c r="AC317" s="232">
        <v>1</v>
      </c>
      <c r="AZ317" s="232">
        <v>1</v>
      </c>
      <c r="BA317" s="232">
        <f>IF(AZ317=1,G317,0)</f>
        <v>0</v>
      </c>
      <c r="BB317" s="232">
        <f>IF(AZ317=2,G317,0)</f>
        <v>0</v>
      </c>
      <c r="BC317" s="232">
        <f>IF(AZ317=3,G317,0)</f>
        <v>0</v>
      </c>
      <c r="BD317" s="232">
        <f>IF(AZ317=4,G317,0)</f>
        <v>0</v>
      </c>
      <c r="BE317" s="232">
        <f>IF(AZ317=5,G317,0)</f>
        <v>0</v>
      </c>
      <c r="CA317" s="259">
        <v>1</v>
      </c>
      <c r="CB317" s="259">
        <v>1</v>
      </c>
    </row>
    <row r="318" spans="1:15" ht="12.75">
      <c r="A318" s="268"/>
      <c r="B318" s="272"/>
      <c r="C318" s="422" t="s">
        <v>666</v>
      </c>
      <c r="D318" s="423"/>
      <c r="E318" s="273">
        <v>0</v>
      </c>
      <c r="F318" s="274"/>
      <c r="G318" s="275"/>
      <c r="H318" s="276"/>
      <c r="I318" s="270"/>
      <c r="J318" s="277"/>
      <c r="K318" s="270"/>
      <c r="M318" s="271" t="s">
        <v>666</v>
      </c>
      <c r="O318" s="259"/>
    </row>
    <row r="319" spans="1:15" ht="33.75">
      <c r="A319" s="268"/>
      <c r="B319" s="272"/>
      <c r="C319" s="422" t="s">
        <v>667</v>
      </c>
      <c r="D319" s="423"/>
      <c r="E319" s="273">
        <v>21.2719</v>
      </c>
      <c r="F319" s="274"/>
      <c r="G319" s="275"/>
      <c r="H319" s="276"/>
      <c r="I319" s="270"/>
      <c r="J319" s="277"/>
      <c r="K319" s="270"/>
      <c r="M319" s="271" t="s">
        <v>667</v>
      </c>
      <c r="O319" s="259"/>
    </row>
    <row r="320" spans="1:80" ht="22.5">
      <c r="A320" s="260">
        <v>57</v>
      </c>
      <c r="B320" s="261" t="s">
        <v>668</v>
      </c>
      <c r="C320" s="262" t="s">
        <v>669</v>
      </c>
      <c r="D320" s="263" t="s">
        <v>114</v>
      </c>
      <c r="E320" s="264">
        <v>16.5338</v>
      </c>
      <c r="F320" s="264">
        <v>0</v>
      </c>
      <c r="G320" s="265">
        <f>E320*F320</f>
        <v>0</v>
      </c>
      <c r="H320" s="266">
        <v>0</v>
      </c>
      <c r="I320" s="267">
        <f>E320*H320</f>
        <v>0</v>
      </c>
      <c r="J320" s="266">
        <v>0</v>
      </c>
      <c r="K320" s="267">
        <f>E320*J320</f>
        <v>0</v>
      </c>
      <c r="O320" s="259">
        <v>2</v>
      </c>
      <c r="AA320" s="232">
        <v>1</v>
      </c>
      <c r="AB320" s="232">
        <v>1</v>
      </c>
      <c r="AC320" s="232">
        <v>1</v>
      </c>
      <c r="AZ320" s="232">
        <v>1</v>
      </c>
      <c r="BA320" s="232">
        <f>IF(AZ320=1,G320,0)</f>
        <v>0</v>
      </c>
      <c r="BB320" s="232">
        <f>IF(AZ320=2,G320,0)</f>
        <v>0</v>
      </c>
      <c r="BC320" s="232">
        <f>IF(AZ320=3,G320,0)</f>
        <v>0</v>
      </c>
      <c r="BD320" s="232">
        <f>IF(AZ320=4,G320,0)</f>
        <v>0</v>
      </c>
      <c r="BE320" s="232">
        <f>IF(AZ320=5,G320,0)</f>
        <v>0</v>
      </c>
      <c r="CA320" s="259">
        <v>1</v>
      </c>
      <c r="CB320" s="259">
        <v>1</v>
      </c>
    </row>
    <row r="321" spans="1:15" ht="12.75">
      <c r="A321" s="268"/>
      <c r="B321" s="272"/>
      <c r="C321" s="422" t="s">
        <v>666</v>
      </c>
      <c r="D321" s="423"/>
      <c r="E321" s="273">
        <v>0</v>
      </c>
      <c r="F321" s="274"/>
      <c r="G321" s="275"/>
      <c r="H321" s="276"/>
      <c r="I321" s="270"/>
      <c r="J321" s="277"/>
      <c r="K321" s="270"/>
      <c r="M321" s="271" t="s">
        <v>666</v>
      </c>
      <c r="O321" s="259"/>
    </row>
    <row r="322" spans="1:15" ht="22.5">
      <c r="A322" s="268"/>
      <c r="B322" s="272"/>
      <c r="C322" s="422" t="s">
        <v>670</v>
      </c>
      <c r="D322" s="423"/>
      <c r="E322" s="273">
        <v>16.5338</v>
      </c>
      <c r="F322" s="274"/>
      <c r="G322" s="275"/>
      <c r="H322" s="276"/>
      <c r="I322" s="270"/>
      <c r="J322" s="277"/>
      <c r="K322" s="270"/>
      <c r="M322" s="271" t="s">
        <v>670</v>
      </c>
      <c r="O322" s="259"/>
    </row>
    <row r="323" spans="1:80" ht="12.75">
      <c r="A323" s="260">
        <v>58</v>
      </c>
      <c r="B323" s="261" t="s">
        <v>671</v>
      </c>
      <c r="C323" s="262" t="s">
        <v>672</v>
      </c>
      <c r="D323" s="263" t="s">
        <v>146</v>
      </c>
      <c r="E323" s="264">
        <v>28.2525</v>
      </c>
      <c r="F323" s="264">
        <v>0</v>
      </c>
      <c r="G323" s="265">
        <f>E323*F323</f>
        <v>0</v>
      </c>
      <c r="H323" s="266">
        <v>0</v>
      </c>
      <c r="I323" s="267">
        <f>E323*H323</f>
        <v>0</v>
      </c>
      <c r="J323" s="266">
        <v>-0.035</v>
      </c>
      <c r="K323" s="267">
        <f>E323*J323</f>
        <v>-0.9888375000000001</v>
      </c>
      <c r="O323" s="259">
        <v>2</v>
      </c>
      <c r="AA323" s="232">
        <v>1</v>
      </c>
      <c r="AB323" s="232">
        <v>1</v>
      </c>
      <c r="AC323" s="232">
        <v>1</v>
      </c>
      <c r="AZ323" s="232">
        <v>1</v>
      </c>
      <c r="BA323" s="232">
        <f>IF(AZ323=1,G323,0)</f>
        <v>0</v>
      </c>
      <c r="BB323" s="232">
        <f>IF(AZ323=2,G323,0)</f>
        <v>0</v>
      </c>
      <c r="BC323" s="232">
        <f>IF(AZ323=3,G323,0)</f>
        <v>0</v>
      </c>
      <c r="BD323" s="232">
        <f>IF(AZ323=4,G323,0)</f>
        <v>0</v>
      </c>
      <c r="BE323" s="232">
        <f>IF(AZ323=5,G323,0)</f>
        <v>0</v>
      </c>
      <c r="CA323" s="259">
        <v>1</v>
      </c>
      <c r="CB323" s="259">
        <v>1</v>
      </c>
    </row>
    <row r="324" spans="1:15" ht="12.75">
      <c r="A324" s="268"/>
      <c r="B324" s="272"/>
      <c r="C324" s="422" t="s">
        <v>666</v>
      </c>
      <c r="D324" s="423"/>
      <c r="E324" s="273">
        <v>0</v>
      </c>
      <c r="F324" s="274"/>
      <c r="G324" s="275"/>
      <c r="H324" s="276"/>
      <c r="I324" s="270"/>
      <c r="J324" s="277"/>
      <c r="K324" s="270"/>
      <c r="M324" s="271" t="s">
        <v>666</v>
      </c>
      <c r="O324" s="259"/>
    </row>
    <row r="325" spans="1:15" ht="33.75">
      <c r="A325" s="268"/>
      <c r="B325" s="272"/>
      <c r="C325" s="422" t="s">
        <v>673</v>
      </c>
      <c r="D325" s="423"/>
      <c r="E325" s="273">
        <v>28.2525</v>
      </c>
      <c r="F325" s="274"/>
      <c r="G325" s="275"/>
      <c r="H325" s="276"/>
      <c r="I325" s="270"/>
      <c r="J325" s="277"/>
      <c r="K325" s="270"/>
      <c r="M325" s="271" t="s">
        <v>673</v>
      </c>
      <c r="O325" s="259"/>
    </row>
    <row r="326" spans="1:80" ht="12.75">
      <c r="A326" s="260">
        <v>58</v>
      </c>
      <c r="B326" s="261" t="s">
        <v>674</v>
      </c>
      <c r="C326" s="262" t="s">
        <v>675</v>
      </c>
      <c r="D326" s="263" t="s">
        <v>146</v>
      </c>
      <c r="E326" s="264">
        <v>53.8</v>
      </c>
      <c r="F326" s="264">
        <v>0</v>
      </c>
      <c r="G326" s="265">
        <f>E326*F326</f>
        <v>0</v>
      </c>
      <c r="H326" s="266">
        <v>0</v>
      </c>
      <c r="I326" s="267">
        <f>E326*H326</f>
        <v>0</v>
      </c>
      <c r="J326" s="266">
        <v>-0.066</v>
      </c>
      <c r="K326" s="267">
        <f>E326*J326</f>
        <v>-3.5508</v>
      </c>
      <c r="O326" s="259">
        <v>2</v>
      </c>
      <c r="AA326" s="232">
        <v>1</v>
      </c>
      <c r="AB326" s="232">
        <v>1</v>
      </c>
      <c r="AC326" s="232">
        <v>1</v>
      </c>
      <c r="AZ326" s="232">
        <v>1</v>
      </c>
      <c r="BA326" s="232">
        <f>IF(AZ326=1,G326,0)</f>
        <v>0</v>
      </c>
      <c r="BB326" s="232">
        <f>IF(AZ326=2,G326,0)</f>
        <v>0</v>
      </c>
      <c r="BC326" s="232">
        <f>IF(AZ326=3,G326,0)</f>
        <v>0</v>
      </c>
      <c r="BD326" s="232">
        <f>IF(AZ326=4,G326,0)</f>
        <v>0</v>
      </c>
      <c r="BE326" s="232">
        <f>IF(AZ326=5,G326,0)</f>
        <v>0</v>
      </c>
      <c r="CA326" s="259">
        <v>1</v>
      </c>
      <c r="CB326" s="259">
        <v>1</v>
      </c>
    </row>
    <row r="327" spans="1:15" ht="12.75">
      <c r="A327" s="268"/>
      <c r="B327" s="272"/>
      <c r="C327" s="422" t="s">
        <v>567</v>
      </c>
      <c r="D327" s="423"/>
      <c r="E327" s="273">
        <v>11.52</v>
      </c>
      <c r="F327" s="274"/>
      <c r="G327" s="275"/>
      <c r="H327" s="276"/>
      <c r="I327" s="270"/>
      <c r="J327" s="277"/>
      <c r="K327" s="270"/>
      <c r="M327" s="271" t="s">
        <v>567</v>
      </c>
      <c r="O327" s="259"/>
    </row>
    <row r="328" spans="1:15" ht="12.75">
      <c r="A328" s="268"/>
      <c r="B328" s="272"/>
      <c r="C328" s="422" t="s">
        <v>568</v>
      </c>
      <c r="D328" s="423"/>
      <c r="E328" s="273">
        <v>1.38</v>
      </c>
      <c r="F328" s="274"/>
      <c r="G328" s="275"/>
      <c r="H328" s="276"/>
      <c r="I328" s="270"/>
      <c r="J328" s="277"/>
      <c r="K328" s="270"/>
      <c r="M328" s="271" t="s">
        <v>568</v>
      </c>
      <c r="O328" s="259"/>
    </row>
    <row r="329" spans="1:15" ht="12.75">
      <c r="A329" s="268"/>
      <c r="B329" s="272"/>
      <c r="C329" s="422" t="s">
        <v>569</v>
      </c>
      <c r="D329" s="423"/>
      <c r="E329" s="273">
        <v>1.05</v>
      </c>
      <c r="F329" s="274"/>
      <c r="G329" s="275"/>
      <c r="H329" s="276"/>
      <c r="I329" s="270"/>
      <c r="J329" s="277"/>
      <c r="K329" s="270"/>
      <c r="M329" s="271" t="s">
        <v>569</v>
      </c>
      <c r="O329" s="259"/>
    </row>
    <row r="330" spans="1:15" ht="12.75">
      <c r="A330" s="268"/>
      <c r="B330" s="272"/>
      <c r="C330" s="422" t="s">
        <v>570</v>
      </c>
      <c r="D330" s="423"/>
      <c r="E330" s="273">
        <v>5.7</v>
      </c>
      <c r="F330" s="274"/>
      <c r="G330" s="275"/>
      <c r="H330" s="276"/>
      <c r="I330" s="270"/>
      <c r="J330" s="277"/>
      <c r="K330" s="270"/>
      <c r="M330" s="271" t="s">
        <v>570</v>
      </c>
      <c r="O330" s="259"/>
    </row>
    <row r="331" spans="1:15" ht="12.75">
      <c r="A331" s="268"/>
      <c r="B331" s="272"/>
      <c r="C331" s="422" t="s">
        <v>571</v>
      </c>
      <c r="D331" s="423"/>
      <c r="E331" s="273">
        <v>8.64</v>
      </c>
      <c r="F331" s="274"/>
      <c r="G331" s="275"/>
      <c r="H331" s="276"/>
      <c r="I331" s="270"/>
      <c r="J331" s="277"/>
      <c r="K331" s="270"/>
      <c r="M331" s="271" t="s">
        <v>571</v>
      </c>
      <c r="O331" s="259"/>
    </row>
    <row r="332" spans="1:15" ht="12.75">
      <c r="A332" s="268"/>
      <c r="B332" s="272"/>
      <c r="C332" s="422" t="s">
        <v>572</v>
      </c>
      <c r="D332" s="423"/>
      <c r="E332" s="273">
        <v>5.7</v>
      </c>
      <c r="F332" s="274"/>
      <c r="G332" s="275"/>
      <c r="H332" s="276"/>
      <c r="I332" s="270"/>
      <c r="J332" s="277"/>
      <c r="K332" s="270"/>
      <c r="M332" s="271" t="s">
        <v>572</v>
      </c>
      <c r="O332" s="259"/>
    </row>
    <row r="333" spans="1:15" ht="12.75">
      <c r="A333" s="268"/>
      <c r="B333" s="272"/>
      <c r="C333" s="422" t="s">
        <v>573</v>
      </c>
      <c r="D333" s="423"/>
      <c r="E333" s="273">
        <v>1.8</v>
      </c>
      <c r="F333" s="274"/>
      <c r="G333" s="275"/>
      <c r="H333" s="276"/>
      <c r="I333" s="270"/>
      <c r="J333" s="277"/>
      <c r="K333" s="270"/>
      <c r="M333" s="271" t="s">
        <v>573</v>
      </c>
      <c r="O333" s="259"/>
    </row>
    <row r="334" spans="1:15" ht="12.75">
      <c r="A334" s="268"/>
      <c r="B334" s="272"/>
      <c r="C334" s="422" t="s">
        <v>574</v>
      </c>
      <c r="D334" s="423"/>
      <c r="E334" s="273">
        <v>0.69</v>
      </c>
      <c r="F334" s="274"/>
      <c r="G334" s="275"/>
      <c r="H334" s="276"/>
      <c r="I334" s="270"/>
      <c r="J334" s="277"/>
      <c r="K334" s="270"/>
      <c r="M334" s="271" t="s">
        <v>574</v>
      </c>
      <c r="O334" s="259"/>
    </row>
    <row r="335" spans="1:15" ht="12.75">
      <c r="A335" s="268"/>
      <c r="B335" s="272"/>
      <c r="C335" s="422" t="s">
        <v>575</v>
      </c>
      <c r="D335" s="423"/>
      <c r="E335" s="273">
        <v>0.92</v>
      </c>
      <c r="F335" s="274"/>
      <c r="G335" s="275"/>
      <c r="H335" s="276"/>
      <c r="I335" s="270"/>
      <c r="J335" s="277"/>
      <c r="K335" s="270"/>
      <c r="M335" s="271" t="s">
        <v>575</v>
      </c>
      <c r="O335" s="259"/>
    </row>
    <row r="336" spans="1:15" ht="12.75">
      <c r="A336" s="268"/>
      <c r="B336" s="272"/>
      <c r="C336" s="422" t="s">
        <v>576</v>
      </c>
      <c r="D336" s="423"/>
      <c r="E336" s="273">
        <v>1.47</v>
      </c>
      <c r="F336" s="274"/>
      <c r="G336" s="275"/>
      <c r="H336" s="276"/>
      <c r="I336" s="270"/>
      <c r="J336" s="277"/>
      <c r="K336" s="270"/>
      <c r="M336" s="271" t="s">
        <v>576</v>
      </c>
      <c r="O336" s="259"/>
    </row>
    <row r="337" spans="1:15" ht="12.75">
      <c r="A337" s="268"/>
      <c r="B337" s="272"/>
      <c r="C337" s="422" t="s">
        <v>577</v>
      </c>
      <c r="D337" s="423"/>
      <c r="E337" s="273">
        <v>1.05</v>
      </c>
      <c r="F337" s="274"/>
      <c r="G337" s="275"/>
      <c r="H337" s="276"/>
      <c r="I337" s="270"/>
      <c r="J337" s="277"/>
      <c r="K337" s="270"/>
      <c r="M337" s="271" t="s">
        <v>577</v>
      </c>
      <c r="O337" s="259"/>
    </row>
    <row r="338" spans="1:15" ht="12.75">
      <c r="A338" s="268"/>
      <c r="B338" s="272"/>
      <c r="C338" s="422" t="s">
        <v>578</v>
      </c>
      <c r="D338" s="423"/>
      <c r="E338" s="273">
        <v>0.32</v>
      </c>
      <c r="F338" s="274"/>
      <c r="G338" s="275"/>
      <c r="H338" s="276"/>
      <c r="I338" s="270"/>
      <c r="J338" s="277"/>
      <c r="K338" s="270"/>
      <c r="M338" s="271" t="s">
        <v>578</v>
      </c>
      <c r="O338" s="259"/>
    </row>
    <row r="339" spans="1:15" ht="12.75">
      <c r="A339" s="268"/>
      <c r="B339" s="272"/>
      <c r="C339" s="422" t="s">
        <v>579</v>
      </c>
      <c r="D339" s="423"/>
      <c r="E339" s="273">
        <v>3.06</v>
      </c>
      <c r="F339" s="274"/>
      <c r="G339" s="275"/>
      <c r="H339" s="276"/>
      <c r="I339" s="270"/>
      <c r="J339" s="277"/>
      <c r="K339" s="270"/>
      <c r="M339" s="271" t="s">
        <v>579</v>
      </c>
      <c r="O339" s="259"/>
    </row>
    <row r="340" spans="1:15" ht="12.75">
      <c r="A340" s="268"/>
      <c r="B340" s="272"/>
      <c r="C340" s="422" t="s">
        <v>580</v>
      </c>
      <c r="D340" s="423"/>
      <c r="E340" s="273">
        <v>0.24</v>
      </c>
      <c r="F340" s="274"/>
      <c r="G340" s="275"/>
      <c r="H340" s="276"/>
      <c r="I340" s="270"/>
      <c r="J340" s="277"/>
      <c r="K340" s="270"/>
      <c r="M340" s="271" t="s">
        <v>580</v>
      </c>
      <c r="O340" s="259"/>
    </row>
    <row r="341" spans="1:15" ht="12.75">
      <c r="A341" s="268"/>
      <c r="B341" s="272"/>
      <c r="C341" s="422" t="s">
        <v>581</v>
      </c>
      <c r="D341" s="423"/>
      <c r="E341" s="273">
        <v>1.92</v>
      </c>
      <c r="F341" s="274"/>
      <c r="G341" s="275"/>
      <c r="H341" s="276"/>
      <c r="I341" s="270"/>
      <c r="J341" s="277"/>
      <c r="K341" s="270"/>
      <c r="M341" s="271" t="s">
        <v>581</v>
      </c>
      <c r="O341" s="259"/>
    </row>
    <row r="342" spans="1:15" ht="12.75">
      <c r="A342" s="268"/>
      <c r="B342" s="272"/>
      <c r="C342" s="422" t="s">
        <v>582</v>
      </c>
      <c r="D342" s="423"/>
      <c r="E342" s="273">
        <v>2.85</v>
      </c>
      <c r="F342" s="274"/>
      <c r="G342" s="275"/>
      <c r="H342" s="276"/>
      <c r="I342" s="270"/>
      <c r="J342" s="277"/>
      <c r="K342" s="270"/>
      <c r="M342" s="271" t="s">
        <v>582</v>
      </c>
      <c r="O342" s="259"/>
    </row>
    <row r="343" spans="1:15" ht="12.75">
      <c r="A343" s="268"/>
      <c r="B343" s="272"/>
      <c r="C343" s="422" t="s">
        <v>583</v>
      </c>
      <c r="D343" s="423"/>
      <c r="E343" s="273">
        <v>0.17</v>
      </c>
      <c r="F343" s="274"/>
      <c r="G343" s="275"/>
      <c r="H343" s="276"/>
      <c r="I343" s="270"/>
      <c r="J343" s="277"/>
      <c r="K343" s="270"/>
      <c r="M343" s="271" t="s">
        <v>583</v>
      </c>
      <c r="O343" s="259"/>
    </row>
    <row r="344" spans="1:15" ht="12.75">
      <c r="A344" s="268"/>
      <c r="B344" s="272"/>
      <c r="C344" s="422" t="s">
        <v>584</v>
      </c>
      <c r="D344" s="423"/>
      <c r="E344" s="273">
        <v>2.88</v>
      </c>
      <c r="F344" s="274"/>
      <c r="G344" s="275"/>
      <c r="H344" s="276"/>
      <c r="I344" s="270"/>
      <c r="J344" s="277"/>
      <c r="K344" s="270"/>
      <c r="M344" s="271" t="s">
        <v>584</v>
      </c>
      <c r="O344" s="259"/>
    </row>
    <row r="345" spans="1:15" ht="12.75">
      <c r="A345" s="268"/>
      <c r="B345" s="272"/>
      <c r="C345" s="422" t="s">
        <v>585</v>
      </c>
      <c r="D345" s="423"/>
      <c r="E345" s="273">
        <v>0.54</v>
      </c>
      <c r="F345" s="274"/>
      <c r="G345" s="275"/>
      <c r="H345" s="276"/>
      <c r="I345" s="270"/>
      <c r="J345" s="277"/>
      <c r="K345" s="270"/>
      <c r="M345" s="271" t="s">
        <v>585</v>
      </c>
      <c r="O345" s="259"/>
    </row>
    <row r="346" spans="1:15" ht="12.75">
      <c r="A346" s="268"/>
      <c r="B346" s="272"/>
      <c r="C346" s="422" t="s">
        <v>586</v>
      </c>
      <c r="D346" s="423"/>
      <c r="E346" s="273">
        <v>1.9</v>
      </c>
      <c r="F346" s="274"/>
      <c r="G346" s="275"/>
      <c r="H346" s="276"/>
      <c r="I346" s="270"/>
      <c r="J346" s="277"/>
      <c r="K346" s="270"/>
      <c r="M346" s="271" t="s">
        <v>586</v>
      </c>
      <c r="O346" s="259"/>
    </row>
    <row r="347" spans="1:80" ht="12.75">
      <c r="A347" s="260">
        <v>59</v>
      </c>
      <c r="B347" s="261" t="s">
        <v>257</v>
      </c>
      <c r="C347" s="262" t="s">
        <v>258</v>
      </c>
      <c r="D347" s="263" t="s">
        <v>189</v>
      </c>
      <c r="E347" s="264">
        <v>6.9</v>
      </c>
      <c r="F347" s="264">
        <v>0</v>
      </c>
      <c r="G347" s="265">
        <f>E347*F347</f>
        <v>0</v>
      </c>
      <c r="H347" s="266">
        <v>0</v>
      </c>
      <c r="I347" s="267">
        <f>E347*H347</f>
        <v>0</v>
      </c>
      <c r="J347" s="266">
        <v>-0.01383</v>
      </c>
      <c r="K347" s="267">
        <f>E347*J347</f>
        <v>-0.09542700000000001</v>
      </c>
      <c r="O347" s="259">
        <v>2</v>
      </c>
      <c r="AA347" s="232">
        <v>1</v>
      </c>
      <c r="AB347" s="232">
        <v>1</v>
      </c>
      <c r="AC347" s="232">
        <v>1</v>
      </c>
      <c r="AZ347" s="232">
        <v>1</v>
      </c>
      <c r="BA347" s="232">
        <f>IF(AZ347=1,G347,0)</f>
        <v>0</v>
      </c>
      <c r="BB347" s="232">
        <f>IF(AZ347=2,G347,0)</f>
        <v>0</v>
      </c>
      <c r="BC347" s="232">
        <f>IF(AZ347=3,G347,0)</f>
        <v>0</v>
      </c>
      <c r="BD347" s="232">
        <f>IF(AZ347=4,G347,0)</f>
        <v>0</v>
      </c>
      <c r="BE347" s="232">
        <f>IF(AZ347=5,G347,0)</f>
        <v>0</v>
      </c>
      <c r="CA347" s="259">
        <v>1</v>
      </c>
      <c r="CB347" s="259">
        <v>1</v>
      </c>
    </row>
    <row r="348" spans="1:15" ht="12.75">
      <c r="A348" s="268"/>
      <c r="B348" s="272"/>
      <c r="C348" s="422" t="s">
        <v>259</v>
      </c>
      <c r="D348" s="423"/>
      <c r="E348" s="273">
        <v>6.9</v>
      </c>
      <c r="F348" s="274"/>
      <c r="G348" s="275"/>
      <c r="H348" s="276"/>
      <c r="I348" s="270"/>
      <c r="J348" s="277"/>
      <c r="K348" s="270"/>
      <c r="M348" s="271" t="s">
        <v>259</v>
      </c>
      <c r="O348" s="259"/>
    </row>
    <row r="349" spans="1:57" ht="12.75">
      <c r="A349" s="278"/>
      <c r="B349" s="279" t="s">
        <v>102</v>
      </c>
      <c r="C349" s="280" t="s">
        <v>244</v>
      </c>
      <c r="D349" s="281"/>
      <c r="E349" s="282"/>
      <c r="F349" s="283"/>
      <c r="G349" s="284">
        <f>SUM(G316:G348)</f>
        <v>0</v>
      </c>
      <c r="H349" s="285"/>
      <c r="I349" s="286">
        <f>SUM(I316:I348)</f>
        <v>0</v>
      </c>
      <c r="J349" s="285"/>
      <c r="K349" s="286">
        <f>SUM(K316:K348)</f>
        <v>-51.43324450000001</v>
      </c>
      <c r="O349" s="259">
        <v>4</v>
      </c>
      <c r="BA349" s="287">
        <f>SUM(BA316:BA348)</f>
        <v>0</v>
      </c>
      <c r="BB349" s="287">
        <f>SUM(BB316:BB348)</f>
        <v>0</v>
      </c>
      <c r="BC349" s="287">
        <f>SUM(BC316:BC348)</f>
        <v>0</v>
      </c>
      <c r="BD349" s="287">
        <f>SUM(BD316:BD348)</f>
        <v>0</v>
      </c>
      <c r="BE349" s="287">
        <f>SUM(BE316:BE348)</f>
        <v>0</v>
      </c>
    </row>
    <row r="350" spans="1:15" ht="12.75">
      <c r="A350" s="249" t="s">
        <v>98</v>
      </c>
      <c r="B350" s="250" t="s">
        <v>676</v>
      </c>
      <c r="C350" s="251" t="s">
        <v>677</v>
      </c>
      <c r="D350" s="252"/>
      <c r="E350" s="253"/>
      <c r="F350" s="253"/>
      <c r="G350" s="254"/>
      <c r="H350" s="255"/>
      <c r="I350" s="256"/>
      <c r="J350" s="257"/>
      <c r="K350" s="258"/>
      <c r="O350" s="259">
        <v>1</v>
      </c>
    </row>
    <row r="351" spans="1:80" ht="12.75">
      <c r="A351" s="260">
        <v>60</v>
      </c>
      <c r="B351" s="261" t="s">
        <v>679</v>
      </c>
      <c r="C351" s="262" t="s">
        <v>680</v>
      </c>
      <c r="D351" s="263" t="s">
        <v>189</v>
      </c>
      <c r="E351" s="264">
        <v>32</v>
      </c>
      <c r="F351" s="264">
        <v>0</v>
      </c>
      <c r="G351" s="265">
        <f>E351*F351</f>
        <v>0</v>
      </c>
      <c r="H351" s="266">
        <v>0</v>
      </c>
      <c r="I351" s="267">
        <f>E351*H351</f>
        <v>0</v>
      </c>
      <c r="J351" s="266">
        <v>-0.00046</v>
      </c>
      <c r="K351" s="267">
        <f>E351*J351</f>
        <v>-0.01472</v>
      </c>
      <c r="O351" s="259">
        <v>2</v>
      </c>
      <c r="AA351" s="232">
        <v>1</v>
      </c>
      <c r="AB351" s="232">
        <v>1</v>
      </c>
      <c r="AC351" s="232">
        <v>1</v>
      </c>
      <c r="AZ351" s="232">
        <v>1</v>
      </c>
      <c r="BA351" s="232">
        <f>IF(AZ351=1,G351,0)</f>
        <v>0</v>
      </c>
      <c r="BB351" s="232">
        <f>IF(AZ351=2,G351,0)</f>
        <v>0</v>
      </c>
      <c r="BC351" s="232">
        <f>IF(AZ351=3,G351,0)</f>
        <v>0</v>
      </c>
      <c r="BD351" s="232">
        <f>IF(AZ351=4,G351,0)</f>
        <v>0</v>
      </c>
      <c r="BE351" s="232">
        <f>IF(AZ351=5,G351,0)</f>
        <v>0</v>
      </c>
      <c r="CA351" s="259">
        <v>1</v>
      </c>
      <c r="CB351" s="259">
        <v>1</v>
      </c>
    </row>
    <row r="352" spans="1:15" ht="12.75">
      <c r="A352" s="268"/>
      <c r="B352" s="272"/>
      <c r="C352" s="422" t="s">
        <v>681</v>
      </c>
      <c r="D352" s="423"/>
      <c r="E352" s="273">
        <v>32</v>
      </c>
      <c r="F352" s="274"/>
      <c r="G352" s="275"/>
      <c r="H352" s="276"/>
      <c r="I352" s="270"/>
      <c r="J352" s="277"/>
      <c r="K352" s="270"/>
      <c r="M352" s="271" t="s">
        <v>681</v>
      </c>
      <c r="O352" s="259"/>
    </row>
    <row r="353" spans="1:80" ht="12.75">
      <c r="A353" s="260">
        <v>61</v>
      </c>
      <c r="B353" s="261" t="s">
        <v>682</v>
      </c>
      <c r="C353" s="262" t="s">
        <v>683</v>
      </c>
      <c r="D353" s="263" t="s">
        <v>189</v>
      </c>
      <c r="E353" s="264">
        <v>5.25</v>
      </c>
      <c r="F353" s="264">
        <v>0</v>
      </c>
      <c r="G353" s="265">
        <f>E353*F353</f>
        <v>0</v>
      </c>
      <c r="H353" s="266">
        <v>0</v>
      </c>
      <c r="I353" s="267">
        <f>E353*H353</f>
        <v>0</v>
      </c>
      <c r="J353" s="266">
        <v>-0.00214</v>
      </c>
      <c r="K353" s="267">
        <f>E353*J353</f>
        <v>-0.011235</v>
      </c>
      <c r="O353" s="259">
        <v>2</v>
      </c>
      <c r="AA353" s="232">
        <v>1</v>
      </c>
      <c r="AB353" s="232">
        <v>1</v>
      </c>
      <c r="AC353" s="232">
        <v>1</v>
      </c>
      <c r="AZ353" s="232">
        <v>1</v>
      </c>
      <c r="BA353" s="232">
        <f>IF(AZ353=1,G353,0)</f>
        <v>0</v>
      </c>
      <c r="BB353" s="232">
        <f>IF(AZ353=2,G353,0)</f>
        <v>0</v>
      </c>
      <c r="BC353" s="232">
        <f>IF(AZ353=3,G353,0)</f>
        <v>0</v>
      </c>
      <c r="BD353" s="232">
        <f>IF(AZ353=4,G353,0)</f>
        <v>0</v>
      </c>
      <c r="BE353" s="232">
        <f>IF(AZ353=5,G353,0)</f>
        <v>0</v>
      </c>
      <c r="CA353" s="259">
        <v>1</v>
      </c>
      <c r="CB353" s="259">
        <v>1</v>
      </c>
    </row>
    <row r="354" spans="1:15" ht="12.75">
      <c r="A354" s="268"/>
      <c r="B354" s="272"/>
      <c r="C354" s="422" t="s">
        <v>684</v>
      </c>
      <c r="D354" s="423"/>
      <c r="E354" s="273">
        <v>0</v>
      </c>
      <c r="F354" s="274"/>
      <c r="G354" s="275"/>
      <c r="H354" s="276"/>
      <c r="I354" s="270"/>
      <c r="J354" s="277"/>
      <c r="K354" s="270"/>
      <c r="M354" s="271" t="s">
        <v>684</v>
      </c>
      <c r="O354" s="259"/>
    </row>
    <row r="355" spans="1:15" ht="12.75">
      <c r="A355" s="268"/>
      <c r="B355" s="272"/>
      <c r="C355" s="422" t="s">
        <v>685</v>
      </c>
      <c r="D355" s="423"/>
      <c r="E355" s="273">
        <v>1.2</v>
      </c>
      <c r="F355" s="274"/>
      <c r="G355" s="275"/>
      <c r="H355" s="276"/>
      <c r="I355" s="270"/>
      <c r="J355" s="277"/>
      <c r="K355" s="270"/>
      <c r="M355" s="271" t="s">
        <v>685</v>
      </c>
      <c r="O355" s="259"/>
    </row>
    <row r="356" spans="1:15" ht="12.75">
      <c r="A356" s="268"/>
      <c r="B356" s="272"/>
      <c r="C356" s="422" t="s">
        <v>686</v>
      </c>
      <c r="D356" s="423"/>
      <c r="E356" s="273">
        <v>2.25</v>
      </c>
      <c r="F356" s="274"/>
      <c r="G356" s="275"/>
      <c r="H356" s="276"/>
      <c r="I356" s="270"/>
      <c r="J356" s="277"/>
      <c r="K356" s="270"/>
      <c r="M356" s="271" t="s">
        <v>686</v>
      </c>
      <c r="O356" s="259"/>
    </row>
    <row r="357" spans="1:15" ht="12.75">
      <c r="A357" s="268"/>
      <c r="B357" s="272"/>
      <c r="C357" s="422" t="s">
        <v>687</v>
      </c>
      <c r="D357" s="423"/>
      <c r="E357" s="273">
        <v>1.8</v>
      </c>
      <c r="F357" s="274"/>
      <c r="G357" s="275"/>
      <c r="H357" s="276"/>
      <c r="I357" s="270"/>
      <c r="J357" s="277"/>
      <c r="K357" s="270"/>
      <c r="M357" s="271" t="s">
        <v>687</v>
      </c>
      <c r="O357" s="259"/>
    </row>
    <row r="358" spans="1:80" ht="12.75">
      <c r="A358" s="260">
        <v>62</v>
      </c>
      <c r="B358" s="261" t="s">
        <v>688</v>
      </c>
      <c r="C358" s="262" t="s">
        <v>689</v>
      </c>
      <c r="D358" s="263" t="s">
        <v>189</v>
      </c>
      <c r="E358" s="264">
        <v>5.25</v>
      </c>
      <c r="F358" s="264">
        <v>0</v>
      </c>
      <c r="G358" s="265">
        <f>E358*F358</f>
        <v>0</v>
      </c>
      <c r="H358" s="266">
        <v>0.00134</v>
      </c>
      <c r="I358" s="267">
        <f>E358*H358</f>
        <v>0.0070350000000000005</v>
      </c>
      <c r="J358" s="266">
        <v>0</v>
      </c>
      <c r="K358" s="267">
        <f>E358*J358</f>
        <v>0</v>
      </c>
      <c r="O358" s="259">
        <v>2</v>
      </c>
      <c r="AA358" s="232">
        <v>1</v>
      </c>
      <c r="AB358" s="232">
        <v>1</v>
      </c>
      <c r="AC358" s="232">
        <v>1</v>
      </c>
      <c r="AZ358" s="232">
        <v>1</v>
      </c>
      <c r="BA358" s="232">
        <f>IF(AZ358=1,G358,0)</f>
        <v>0</v>
      </c>
      <c r="BB358" s="232">
        <f>IF(AZ358=2,G358,0)</f>
        <v>0</v>
      </c>
      <c r="BC358" s="232">
        <f>IF(AZ358=3,G358,0)</f>
        <v>0</v>
      </c>
      <c r="BD358" s="232">
        <f>IF(AZ358=4,G358,0)</f>
        <v>0</v>
      </c>
      <c r="BE358" s="232">
        <f>IF(AZ358=5,G358,0)</f>
        <v>0</v>
      </c>
      <c r="CA358" s="259">
        <v>1</v>
      </c>
      <c r="CB358" s="259">
        <v>1</v>
      </c>
    </row>
    <row r="359" spans="1:80" ht="12.75">
      <c r="A359" s="260">
        <v>63</v>
      </c>
      <c r="B359" s="261" t="s">
        <v>690</v>
      </c>
      <c r="C359" s="262" t="s">
        <v>691</v>
      </c>
      <c r="D359" s="263" t="s">
        <v>189</v>
      </c>
      <c r="E359" s="264">
        <v>5.25</v>
      </c>
      <c r="F359" s="264">
        <v>0</v>
      </c>
      <c r="G359" s="265">
        <f>E359*F359</f>
        <v>0</v>
      </c>
      <c r="H359" s="266">
        <v>1E-05</v>
      </c>
      <c r="I359" s="267">
        <f>E359*H359</f>
        <v>5.25E-05</v>
      </c>
      <c r="J359" s="266">
        <v>0</v>
      </c>
      <c r="K359" s="267">
        <f>E359*J359</f>
        <v>0</v>
      </c>
      <c r="O359" s="259">
        <v>2</v>
      </c>
      <c r="AA359" s="232">
        <v>1</v>
      </c>
      <c r="AB359" s="232">
        <v>1</v>
      </c>
      <c r="AC359" s="232">
        <v>1</v>
      </c>
      <c r="AZ359" s="232">
        <v>1</v>
      </c>
      <c r="BA359" s="232">
        <f>IF(AZ359=1,G359,0)</f>
        <v>0</v>
      </c>
      <c r="BB359" s="232">
        <f>IF(AZ359=2,G359,0)</f>
        <v>0</v>
      </c>
      <c r="BC359" s="232">
        <f>IF(AZ359=3,G359,0)</f>
        <v>0</v>
      </c>
      <c r="BD359" s="232">
        <f>IF(AZ359=4,G359,0)</f>
        <v>0</v>
      </c>
      <c r="BE359" s="232">
        <f>IF(AZ359=5,G359,0)</f>
        <v>0</v>
      </c>
      <c r="CA359" s="259">
        <v>1</v>
      </c>
      <c r="CB359" s="259">
        <v>1</v>
      </c>
    </row>
    <row r="360" spans="1:80" ht="12.75">
      <c r="A360" s="260">
        <v>64</v>
      </c>
      <c r="B360" s="261" t="s">
        <v>692</v>
      </c>
      <c r="C360" s="262" t="s">
        <v>693</v>
      </c>
      <c r="D360" s="263" t="s">
        <v>189</v>
      </c>
      <c r="E360" s="264">
        <v>200</v>
      </c>
      <c r="F360" s="264">
        <v>0</v>
      </c>
      <c r="G360" s="265">
        <f>E360*F360</f>
        <v>0</v>
      </c>
      <c r="H360" s="266">
        <v>0.00049</v>
      </c>
      <c r="I360" s="267">
        <f>E360*H360</f>
        <v>0.098</v>
      </c>
      <c r="J360" s="266">
        <v>-0.002</v>
      </c>
      <c r="K360" s="267">
        <f>E360*J360</f>
        <v>-0.4</v>
      </c>
      <c r="O360" s="259">
        <v>2</v>
      </c>
      <c r="AA360" s="232">
        <v>1</v>
      </c>
      <c r="AB360" s="232">
        <v>1</v>
      </c>
      <c r="AC360" s="232">
        <v>1</v>
      </c>
      <c r="AZ360" s="232">
        <v>1</v>
      </c>
      <c r="BA360" s="232">
        <f>IF(AZ360=1,G360,0)</f>
        <v>0</v>
      </c>
      <c r="BB360" s="232">
        <f>IF(AZ360=2,G360,0)</f>
        <v>0</v>
      </c>
      <c r="BC360" s="232">
        <f>IF(AZ360=3,G360,0)</f>
        <v>0</v>
      </c>
      <c r="BD360" s="232">
        <f>IF(AZ360=4,G360,0)</f>
        <v>0</v>
      </c>
      <c r="BE360" s="232">
        <f>IF(AZ360=5,G360,0)</f>
        <v>0</v>
      </c>
      <c r="CA360" s="259">
        <v>1</v>
      </c>
      <c r="CB360" s="259">
        <v>1</v>
      </c>
    </row>
    <row r="361" spans="1:15" ht="12.75">
      <c r="A361" s="268"/>
      <c r="B361" s="272"/>
      <c r="C361" s="422" t="s">
        <v>487</v>
      </c>
      <c r="D361" s="423"/>
      <c r="E361" s="273">
        <v>200</v>
      </c>
      <c r="F361" s="274"/>
      <c r="G361" s="275"/>
      <c r="H361" s="276"/>
      <c r="I361" s="270"/>
      <c r="J361" s="277"/>
      <c r="K361" s="270"/>
      <c r="M361" s="271" t="s">
        <v>487</v>
      </c>
      <c r="O361" s="259"/>
    </row>
    <row r="362" spans="1:80" ht="12.75">
      <c r="A362" s="260">
        <v>65</v>
      </c>
      <c r="B362" s="261" t="s">
        <v>694</v>
      </c>
      <c r="C362" s="262" t="s">
        <v>695</v>
      </c>
      <c r="D362" s="263" t="s">
        <v>146</v>
      </c>
      <c r="E362" s="264">
        <v>371.879</v>
      </c>
      <c r="F362" s="264">
        <v>0</v>
      </c>
      <c r="G362" s="265">
        <f>E362*F362</f>
        <v>0</v>
      </c>
      <c r="H362" s="266">
        <v>0</v>
      </c>
      <c r="I362" s="267">
        <f>E362*H362</f>
        <v>0</v>
      </c>
      <c r="J362" s="266">
        <v>-0.089</v>
      </c>
      <c r="K362" s="267">
        <f>E362*J362</f>
        <v>-33.097231</v>
      </c>
      <c r="O362" s="259">
        <v>2</v>
      </c>
      <c r="AA362" s="232">
        <v>1</v>
      </c>
      <c r="AB362" s="232">
        <v>1</v>
      </c>
      <c r="AC362" s="232">
        <v>1</v>
      </c>
      <c r="AZ362" s="232">
        <v>1</v>
      </c>
      <c r="BA362" s="232">
        <f>IF(AZ362=1,G362,0)</f>
        <v>0</v>
      </c>
      <c r="BB362" s="232">
        <f>IF(AZ362=2,G362,0)</f>
        <v>0</v>
      </c>
      <c r="BC362" s="232">
        <f>IF(AZ362=3,G362,0)</f>
        <v>0</v>
      </c>
      <c r="BD362" s="232">
        <f>IF(AZ362=4,G362,0)</f>
        <v>0</v>
      </c>
      <c r="BE362" s="232">
        <f>IF(AZ362=5,G362,0)</f>
        <v>0</v>
      </c>
      <c r="CA362" s="259">
        <v>1</v>
      </c>
      <c r="CB362" s="259">
        <v>1</v>
      </c>
    </row>
    <row r="363" spans="1:15" ht="12.75">
      <c r="A363" s="268"/>
      <c r="B363" s="272"/>
      <c r="C363" s="422" t="s">
        <v>696</v>
      </c>
      <c r="D363" s="423"/>
      <c r="E363" s="273">
        <v>254.4</v>
      </c>
      <c r="F363" s="274"/>
      <c r="G363" s="275"/>
      <c r="H363" s="276"/>
      <c r="I363" s="270"/>
      <c r="J363" s="277"/>
      <c r="K363" s="270"/>
      <c r="M363" s="271" t="s">
        <v>696</v>
      </c>
      <c r="O363" s="259"/>
    </row>
    <row r="364" spans="1:15" ht="12.75">
      <c r="A364" s="268"/>
      <c r="B364" s="272"/>
      <c r="C364" s="422" t="s">
        <v>697</v>
      </c>
      <c r="D364" s="423"/>
      <c r="E364" s="273">
        <v>117.479</v>
      </c>
      <c r="F364" s="274"/>
      <c r="G364" s="275"/>
      <c r="H364" s="276"/>
      <c r="I364" s="270"/>
      <c r="J364" s="277"/>
      <c r="K364" s="270"/>
      <c r="M364" s="271" t="s">
        <v>697</v>
      </c>
      <c r="O364" s="259"/>
    </row>
    <row r="365" spans="1:57" ht="12.75">
      <c r="A365" s="278"/>
      <c r="B365" s="279" t="s">
        <v>102</v>
      </c>
      <c r="C365" s="280" t="s">
        <v>678</v>
      </c>
      <c r="D365" s="281"/>
      <c r="E365" s="282"/>
      <c r="F365" s="283"/>
      <c r="G365" s="284">
        <f>SUM(G350:G364)</f>
        <v>0</v>
      </c>
      <c r="H365" s="285"/>
      <c r="I365" s="286">
        <f>SUM(I350:I364)</f>
        <v>0.1050875</v>
      </c>
      <c r="J365" s="285"/>
      <c r="K365" s="286">
        <f>SUM(K350:K364)</f>
        <v>-33.523186</v>
      </c>
      <c r="O365" s="259">
        <v>4</v>
      </c>
      <c r="BA365" s="287">
        <f>SUM(BA350:BA364)</f>
        <v>0</v>
      </c>
      <c r="BB365" s="287">
        <f>SUM(BB350:BB364)</f>
        <v>0</v>
      </c>
      <c r="BC365" s="287">
        <f>SUM(BC350:BC364)</f>
        <v>0</v>
      </c>
      <c r="BD365" s="287">
        <f>SUM(BD350:BD364)</f>
        <v>0</v>
      </c>
      <c r="BE365" s="287">
        <f>SUM(BE350:BE364)</f>
        <v>0</v>
      </c>
    </row>
    <row r="366" spans="1:15" ht="12.75">
      <c r="A366" s="249" t="s">
        <v>98</v>
      </c>
      <c r="B366" s="250" t="s">
        <v>260</v>
      </c>
      <c r="C366" s="251" t="s">
        <v>261</v>
      </c>
      <c r="D366" s="252"/>
      <c r="E366" s="253"/>
      <c r="F366" s="253"/>
      <c r="G366" s="254"/>
      <c r="H366" s="255"/>
      <c r="I366" s="256"/>
      <c r="J366" s="257"/>
      <c r="K366" s="258"/>
      <c r="O366" s="259">
        <v>1</v>
      </c>
    </row>
    <row r="367" spans="1:80" ht="12.75">
      <c r="A367" s="260">
        <v>66</v>
      </c>
      <c r="B367" s="261" t="s">
        <v>698</v>
      </c>
      <c r="C367" s="262" t="s">
        <v>699</v>
      </c>
      <c r="D367" s="263" t="s">
        <v>133</v>
      </c>
      <c r="E367" s="264">
        <v>226.003569948</v>
      </c>
      <c r="F367" s="264">
        <v>0</v>
      </c>
      <c r="G367" s="265">
        <f>E367*F367</f>
        <v>0</v>
      </c>
      <c r="H367" s="266">
        <v>0</v>
      </c>
      <c r="I367" s="267">
        <f>E367*H367</f>
        <v>0</v>
      </c>
      <c r="J367" s="266"/>
      <c r="K367" s="267">
        <f>E367*J367</f>
        <v>0</v>
      </c>
      <c r="O367" s="259">
        <v>2</v>
      </c>
      <c r="AA367" s="232">
        <v>7</v>
      </c>
      <c r="AB367" s="232">
        <v>1</v>
      </c>
      <c r="AC367" s="232">
        <v>2</v>
      </c>
      <c r="AZ367" s="232">
        <v>1</v>
      </c>
      <c r="BA367" s="232">
        <f>IF(AZ367=1,G367,0)</f>
        <v>0</v>
      </c>
      <c r="BB367" s="232">
        <f>IF(AZ367=2,G367,0)</f>
        <v>0</v>
      </c>
      <c r="BC367" s="232">
        <f>IF(AZ367=3,G367,0)</f>
        <v>0</v>
      </c>
      <c r="BD367" s="232">
        <f>IF(AZ367=4,G367,0)</f>
        <v>0</v>
      </c>
      <c r="BE367" s="232">
        <f>IF(AZ367=5,G367,0)</f>
        <v>0</v>
      </c>
      <c r="CA367" s="259">
        <v>7</v>
      </c>
      <c r="CB367" s="259">
        <v>1</v>
      </c>
    </row>
    <row r="368" spans="1:57" ht="12.75">
      <c r="A368" s="278"/>
      <c r="B368" s="279" t="s">
        <v>102</v>
      </c>
      <c r="C368" s="280" t="s">
        <v>262</v>
      </c>
      <c r="D368" s="281"/>
      <c r="E368" s="282"/>
      <c r="F368" s="283"/>
      <c r="G368" s="284">
        <f>SUM(G366:G367)</f>
        <v>0</v>
      </c>
      <c r="H368" s="285"/>
      <c r="I368" s="286">
        <f>SUM(I366:I367)</f>
        <v>0</v>
      </c>
      <c r="J368" s="285"/>
      <c r="K368" s="286">
        <f>SUM(K366:K367)</f>
        <v>0</v>
      </c>
      <c r="O368" s="259">
        <v>4</v>
      </c>
      <c r="BA368" s="287">
        <f>SUM(BA366:BA367)</f>
        <v>0</v>
      </c>
      <c r="BB368" s="287">
        <f>SUM(BB366:BB367)</f>
        <v>0</v>
      </c>
      <c r="BC368" s="287">
        <f>SUM(BC366:BC367)</f>
        <v>0</v>
      </c>
      <c r="BD368" s="287">
        <f>SUM(BD366:BD367)</f>
        <v>0</v>
      </c>
      <c r="BE368" s="287">
        <f>SUM(BE366:BE367)</f>
        <v>0</v>
      </c>
    </row>
    <row r="369" spans="1:15" ht="12.75">
      <c r="A369" s="249" t="s">
        <v>98</v>
      </c>
      <c r="B369" s="250" t="s">
        <v>265</v>
      </c>
      <c r="C369" s="251" t="s">
        <v>266</v>
      </c>
      <c r="D369" s="252"/>
      <c r="E369" s="253"/>
      <c r="F369" s="253"/>
      <c r="G369" s="254"/>
      <c r="H369" s="255"/>
      <c r="I369" s="256"/>
      <c r="J369" s="257"/>
      <c r="K369" s="258"/>
      <c r="O369" s="259">
        <v>1</v>
      </c>
    </row>
    <row r="370" spans="1:80" ht="22.5">
      <c r="A370" s="260">
        <v>67</v>
      </c>
      <c r="B370" s="261" t="s">
        <v>274</v>
      </c>
      <c r="C370" s="262" t="s">
        <v>275</v>
      </c>
      <c r="D370" s="263" t="s">
        <v>146</v>
      </c>
      <c r="E370" s="264">
        <v>433.26</v>
      </c>
      <c r="F370" s="264">
        <v>0</v>
      </c>
      <c r="G370" s="265">
        <f>E370*F370</f>
        <v>0</v>
      </c>
      <c r="H370" s="266">
        <v>0.00052</v>
      </c>
      <c r="I370" s="267">
        <f>E370*H370</f>
        <v>0.22529519999999997</v>
      </c>
      <c r="J370" s="266">
        <v>0</v>
      </c>
      <c r="K370" s="267">
        <f>E370*J370</f>
        <v>0</v>
      </c>
      <c r="O370" s="259">
        <v>2</v>
      </c>
      <c r="AA370" s="232">
        <v>1</v>
      </c>
      <c r="AB370" s="232">
        <v>7</v>
      </c>
      <c r="AC370" s="232">
        <v>7</v>
      </c>
      <c r="AZ370" s="232">
        <v>2</v>
      </c>
      <c r="BA370" s="232">
        <f>IF(AZ370=1,G370,0)</f>
        <v>0</v>
      </c>
      <c r="BB370" s="232">
        <f>IF(AZ370=2,G370,0)</f>
        <v>0</v>
      </c>
      <c r="BC370" s="232">
        <f>IF(AZ370=3,G370,0)</f>
        <v>0</v>
      </c>
      <c r="BD370" s="232">
        <f>IF(AZ370=4,G370,0)</f>
        <v>0</v>
      </c>
      <c r="BE370" s="232">
        <f>IF(AZ370=5,G370,0)</f>
        <v>0</v>
      </c>
      <c r="CA370" s="259">
        <v>1</v>
      </c>
      <c r="CB370" s="259">
        <v>7</v>
      </c>
    </row>
    <row r="371" spans="1:15" ht="12.75">
      <c r="A371" s="268"/>
      <c r="B371" s="272"/>
      <c r="C371" s="422" t="s">
        <v>700</v>
      </c>
      <c r="D371" s="423"/>
      <c r="E371" s="273">
        <v>228.78</v>
      </c>
      <c r="F371" s="274"/>
      <c r="G371" s="275"/>
      <c r="H371" s="276"/>
      <c r="I371" s="270"/>
      <c r="J371" s="277"/>
      <c r="K371" s="270"/>
      <c r="M371" s="271" t="s">
        <v>700</v>
      </c>
      <c r="O371" s="259"/>
    </row>
    <row r="372" spans="1:15" ht="12.75">
      <c r="A372" s="268"/>
      <c r="B372" s="272"/>
      <c r="C372" s="422" t="s">
        <v>701</v>
      </c>
      <c r="D372" s="423"/>
      <c r="E372" s="273">
        <v>66.996</v>
      </c>
      <c r="F372" s="274"/>
      <c r="G372" s="275"/>
      <c r="H372" s="276"/>
      <c r="I372" s="270"/>
      <c r="J372" s="277"/>
      <c r="K372" s="270"/>
      <c r="M372" s="271" t="s">
        <v>701</v>
      </c>
      <c r="O372" s="259"/>
    </row>
    <row r="373" spans="1:15" ht="12.75">
      <c r="A373" s="268"/>
      <c r="B373" s="272"/>
      <c r="C373" s="422" t="s">
        <v>702</v>
      </c>
      <c r="D373" s="423"/>
      <c r="E373" s="273">
        <v>64.584</v>
      </c>
      <c r="F373" s="274"/>
      <c r="G373" s="275"/>
      <c r="H373" s="276"/>
      <c r="I373" s="270"/>
      <c r="J373" s="277"/>
      <c r="K373" s="270"/>
      <c r="M373" s="271" t="s">
        <v>702</v>
      </c>
      <c r="O373" s="259"/>
    </row>
    <row r="374" spans="1:15" ht="12.75">
      <c r="A374" s="268"/>
      <c r="B374" s="272"/>
      <c r="C374" s="422" t="s">
        <v>703</v>
      </c>
      <c r="D374" s="423"/>
      <c r="E374" s="273">
        <v>38.04</v>
      </c>
      <c r="F374" s="274"/>
      <c r="G374" s="275"/>
      <c r="H374" s="276"/>
      <c r="I374" s="270"/>
      <c r="J374" s="277"/>
      <c r="K374" s="270"/>
      <c r="M374" s="271" t="s">
        <v>703</v>
      </c>
      <c r="O374" s="259"/>
    </row>
    <row r="375" spans="1:15" ht="12.75">
      <c r="A375" s="268"/>
      <c r="B375" s="272"/>
      <c r="C375" s="422" t="s">
        <v>704</v>
      </c>
      <c r="D375" s="423"/>
      <c r="E375" s="273">
        <v>34.86</v>
      </c>
      <c r="F375" s="274"/>
      <c r="G375" s="275"/>
      <c r="H375" s="276"/>
      <c r="I375" s="270"/>
      <c r="J375" s="277"/>
      <c r="K375" s="270"/>
      <c r="M375" s="271" t="s">
        <v>704</v>
      </c>
      <c r="O375" s="259"/>
    </row>
    <row r="376" spans="1:80" ht="12.75">
      <c r="A376" s="260">
        <v>68</v>
      </c>
      <c r="B376" s="261" t="s">
        <v>705</v>
      </c>
      <c r="C376" s="262" t="s">
        <v>706</v>
      </c>
      <c r="D376" s="263" t="s">
        <v>146</v>
      </c>
      <c r="E376" s="264">
        <v>324.945</v>
      </c>
      <c r="F376" s="264">
        <v>0</v>
      </c>
      <c r="G376" s="265">
        <f>E376*F376</f>
        <v>0</v>
      </c>
      <c r="H376" s="266">
        <v>0</v>
      </c>
      <c r="I376" s="267">
        <f>E376*H376</f>
        <v>0</v>
      </c>
      <c r="J376" s="266">
        <v>0</v>
      </c>
      <c r="K376" s="267">
        <f>E376*J376</f>
        <v>0</v>
      </c>
      <c r="O376" s="259">
        <v>2</v>
      </c>
      <c r="AA376" s="232">
        <v>1</v>
      </c>
      <c r="AB376" s="232">
        <v>0</v>
      </c>
      <c r="AC376" s="232">
        <v>0</v>
      </c>
      <c r="AZ376" s="232">
        <v>2</v>
      </c>
      <c r="BA376" s="232">
        <f>IF(AZ376=1,G376,0)</f>
        <v>0</v>
      </c>
      <c r="BB376" s="232">
        <f>IF(AZ376=2,G376,0)</f>
        <v>0</v>
      </c>
      <c r="BC376" s="232">
        <f>IF(AZ376=3,G376,0)</f>
        <v>0</v>
      </c>
      <c r="BD376" s="232">
        <f>IF(AZ376=4,G376,0)</f>
        <v>0</v>
      </c>
      <c r="BE376" s="232">
        <f>IF(AZ376=5,G376,0)</f>
        <v>0</v>
      </c>
      <c r="CA376" s="259">
        <v>1</v>
      </c>
      <c r="CB376" s="259">
        <v>0</v>
      </c>
    </row>
    <row r="377" spans="1:15" ht="12.75">
      <c r="A377" s="268"/>
      <c r="B377" s="272"/>
      <c r="C377" s="422" t="s">
        <v>413</v>
      </c>
      <c r="D377" s="423"/>
      <c r="E377" s="273">
        <v>171.585</v>
      </c>
      <c r="F377" s="274"/>
      <c r="G377" s="275"/>
      <c r="H377" s="276"/>
      <c r="I377" s="270"/>
      <c r="J377" s="277"/>
      <c r="K377" s="270"/>
      <c r="M377" s="271" t="s">
        <v>413</v>
      </c>
      <c r="O377" s="259"/>
    </row>
    <row r="378" spans="1:15" ht="12.75">
      <c r="A378" s="268"/>
      <c r="B378" s="272"/>
      <c r="C378" s="422" t="s">
        <v>414</v>
      </c>
      <c r="D378" s="423"/>
      <c r="E378" s="273">
        <v>50.247</v>
      </c>
      <c r="F378" s="274"/>
      <c r="G378" s="275"/>
      <c r="H378" s="276"/>
      <c r="I378" s="270"/>
      <c r="J378" s="277"/>
      <c r="K378" s="270"/>
      <c r="M378" s="271" t="s">
        <v>414</v>
      </c>
      <c r="O378" s="259"/>
    </row>
    <row r="379" spans="1:15" ht="12.75">
      <c r="A379" s="268"/>
      <c r="B379" s="272"/>
      <c r="C379" s="422" t="s">
        <v>415</v>
      </c>
      <c r="D379" s="423"/>
      <c r="E379" s="273">
        <v>48.438</v>
      </c>
      <c r="F379" s="274"/>
      <c r="G379" s="275"/>
      <c r="H379" s="276"/>
      <c r="I379" s="270"/>
      <c r="J379" s="277"/>
      <c r="K379" s="270"/>
      <c r="M379" s="271" t="s">
        <v>415</v>
      </c>
      <c r="O379" s="259"/>
    </row>
    <row r="380" spans="1:15" ht="12.75">
      <c r="A380" s="268"/>
      <c r="B380" s="272"/>
      <c r="C380" s="422" t="s">
        <v>416</v>
      </c>
      <c r="D380" s="423"/>
      <c r="E380" s="273">
        <v>28.53</v>
      </c>
      <c r="F380" s="274"/>
      <c r="G380" s="275"/>
      <c r="H380" s="276"/>
      <c r="I380" s="270"/>
      <c r="J380" s="277"/>
      <c r="K380" s="270"/>
      <c r="M380" s="271" t="s">
        <v>416</v>
      </c>
      <c r="O380" s="259"/>
    </row>
    <row r="381" spans="1:15" ht="12.75">
      <c r="A381" s="268"/>
      <c r="B381" s="272"/>
      <c r="C381" s="422" t="s">
        <v>417</v>
      </c>
      <c r="D381" s="423"/>
      <c r="E381" s="273">
        <v>26.145</v>
      </c>
      <c r="F381" s="274"/>
      <c r="G381" s="275"/>
      <c r="H381" s="276"/>
      <c r="I381" s="270"/>
      <c r="J381" s="277"/>
      <c r="K381" s="270"/>
      <c r="M381" s="271" t="s">
        <v>417</v>
      </c>
      <c r="O381" s="259"/>
    </row>
    <row r="382" spans="1:80" ht="22.5">
      <c r="A382" s="260">
        <v>69</v>
      </c>
      <c r="B382" s="261" t="s">
        <v>707</v>
      </c>
      <c r="C382" s="262" t="s">
        <v>708</v>
      </c>
      <c r="D382" s="263" t="s">
        <v>146</v>
      </c>
      <c r="E382" s="264">
        <v>324.945</v>
      </c>
      <c r="F382" s="264">
        <v>0</v>
      </c>
      <c r="G382" s="265">
        <f>E382*F382</f>
        <v>0</v>
      </c>
      <c r="H382" s="266">
        <v>0.00063</v>
      </c>
      <c r="I382" s="267">
        <f>E382*H382</f>
        <v>0.20471535</v>
      </c>
      <c r="J382" s="266">
        <v>0</v>
      </c>
      <c r="K382" s="267">
        <f>E382*J382</f>
        <v>0</v>
      </c>
      <c r="O382" s="259">
        <v>2</v>
      </c>
      <c r="AA382" s="232">
        <v>1</v>
      </c>
      <c r="AB382" s="232">
        <v>7</v>
      </c>
      <c r="AC382" s="232">
        <v>7</v>
      </c>
      <c r="AZ382" s="232">
        <v>2</v>
      </c>
      <c r="BA382" s="232">
        <f>IF(AZ382=1,G382,0)</f>
        <v>0</v>
      </c>
      <c r="BB382" s="232">
        <f>IF(AZ382=2,G382,0)</f>
        <v>0</v>
      </c>
      <c r="BC382" s="232">
        <f>IF(AZ382=3,G382,0)</f>
        <v>0</v>
      </c>
      <c r="BD382" s="232">
        <f>IF(AZ382=4,G382,0)</f>
        <v>0</v>
      </c>
      <c r="BE382" s="232">
        <f>IF(AZ382=5,G382,0)</f>
        <v>0</v>
      </c>
      <c r="CA382" s="259">
        <v>1</v>
      </c>
      <c r="CB382" s="259">
        <v>7</v>
      </c>
    </row>
    <row r="383" spans="1:15" ht="12.75">
      <c r="A383" s="268"/>
      <c r="B383" s="272"/>
      <c r="C383" s="422" t="s">
        <v>413</v>
      </c>
      <c r="D383" s="423"/>
      <c r="E383" s="273">
        <v>171.585</v>
      </c>
      <c r="F383" s="274"/>
      <c r="G383" s="275"/>
      <c r="H383" s="276"/>
      <c r="I383" s="270"/>
      <c r="J383" s="277"/>
      <c r="K383" s="270"/>
      <c r="M383" s="271" t="s">
        <v>413</v>
      </c>
      <c r="O383" s="259"/>
    </row>
    <row r="384" spans="1:15" ht="12.75">
      <c r="A384" s="268"/>
      <c r="B384" s="272"/>
      <c r="C384" s="422" t="s">
        <v>414</v>
      </c>
      <c r="D384" s="423"/>
      <c r="E384" s="273">
        <v>50.247</v>
      </c>
      <c r="F384" s="274"/>
      <c r="G384" s="275"/>
      <c r="H384" s="276"/>
      <c r="I384" s="270"/>
      <c r="J384" s="277"/>
      <c r="K384" s="270"/>
      <c r="M384" s="271" t="s">
        <v>414</v>
      </c>
      <c r="O384" s="259"/>
    </row>
    <row r="385" spans="1:15" ht="12.75">
      <c r="A385" s="268"/>
      <c r="B385" s="272"/>
      <c r="C385" s="422" t="s">
        <v>415</v>
      </c>
      <c r="D385" s="423"/>
      <c r="E385" s="273">
        <v>48.438</v>
      </c>
      <c r="F385" s="274"/>
      <c r="G385" s="275"/>
      <c r="H385" s="276"/>
      <c r="I385" s="270"/>
      <c r="J385" s="277"/>
      <c r="K385" s="270"/>
      <c r="M385" s="271" t="s">
        <v>415</v>
      </c>
      <c r="O385" s="259"/>
    </row>
    <row r="386" spans="1:15" ht="12.75">
      <c r="A386" s="268"/>
      <c r="B386" s="272"/>
      <c r="C386" s="422" t="s">
        <v>416</v>
      </c>
      <c r="D386" s="423"/>
      <c r="E386" s="273">
        <v>28.53</v>
      </c>
      <c r="F386" s="274"/>
      <c r="G386" s="275"/>
      <c r="H386" s="276"/>
      <c r="I386" s="270"/>
      <c r="J386" s="277"/>
      <c r="K386" s="270"/>
      <c r="M386" s="271" t="s">
        <v>416</v>
      </c>
      <c r="O386" s="259"/>
    </row>
    <row r="387" spans="1:15" ht="12.75">
      <c r="A387" s="268"/>
      <c r="B387" s="272"/>
      <c r="C387" s="422" t="s">
        <v>417</v>
      </c>
      <c r="D387" s="423"/>
      <c r="E387" s="273">
        <v>26.145</v>
      </c>
      <c r="F387" s="274">
        <v>0</v>
      </c>
      <c r="G387" s="275"/>
      <c r="H387" s="276"/>
      <c r="I387" s="270"/>
      <c r="J387" s="277"/>
      <c r="K387" s="270"/>
      <c r="M387" s="271" t="s">
        <v>417</v>
      </c>
      <c r="O387" s="259"/>
    </row>
    <row r="388" spans="1:80" ht="12.75">
      <c r="A388" s="260">
        <v>70</v>
      </c>
      <c r="B388" s="261" t="s">
        <v>709</v>
      </c>
      <c r="C388" s="262" t="s">
        <v>710</v>
      </c>
      <c r="D388" s="263" t="s">
        <v>146</v>
      </c>
      <c r="E388" s="264">
        <v>324.945</v>
      </c>
      <c r="F388" s="264">
        <v>0</v>
      </c>
      <c r="G388" s="265">
        <f>E388*F388</f>
        <v>0</v>
      </c>
      <c r="H388" s="266">
        <v>8E-05</v>
      </c>
      <c r="I388" s="267">
        <f>E388*H388</f>
        <v>0.0259956</v>
      </c>
      <c r="J388" s="266">
        <v>0</v>
      </c>
      <c r="K388" s="267">
        <f>E388*J388</f>
        <v>0</v>
      </c>
      <c r="O388" s="259">
        <v>2</v>
      </c>
      <c r="AA388" s="232">
        <v>1</v>
      </c>
      <c r="AB388" s="232">
        <v>7</v>
      </c>
      <c r="AC388" s="232">
        <v>7</v>
      </c>
      <c r="AZ388" s="232">
        <v>2</v>
      </c>
      <c r="BA388" s="232">
        <f>IF(AZ388=1,G388,0)</f>
        <v>0</v>
      </c>
      <c r="BB388" s="232">
        <f>IF(AZ388=2,G388,0)</f>
        <v>0</v>
      </c>
      <c r="BC388" s="232">
        <f>IF(AZ388=3,G388,0)</f>
        <v>0</v>
      </c>
      <c r="BD388" s="232">
        <f>IF(AZ388=4,G388,0)</f>
        <v>0</v>
      </c>
      <c r="BE388" s="232">
        <f>IF(AZ388=5,G388,0)</f>
        <v>0</v>
      </c>
      <c r="CA388" s="259">
        <v>1</v>
      </c>
      <c r="CB388" s="259">
        <v>7</v>
      </c>
    </row>
    <row r="389" spans="1:15" ht="12.75">
      <c r="A389" s="268"/>
      <c r="B389" s="272"/>
      <c r="C389" s="422" t="s">
        <v>711</v>
      </c>
      <c r="D389" s="423"/>
      <c r="E389" s="273">
        <v>171.585</v>
      </c>
      <c r="F389" s="274"/>
      <c r="G389" s="275"/>
      <c r="H389" s="276"/>
      <c r="I389" s="270"/>
      <c r="J389" s="277"/>
      <c r="K389" s="270"/>
      <c r="M389" s="271" t="s">
        <v>711</v>
      </c>
      <c r="O389" s="259"/>
    </row>
    <row r="390" spans="1:15" ht="12.75">
      <c r="A390" s="268"/>
      <c r="B390" s="272"/>
      <c r="C390" s="422" t="s">
        <v>414</v>
      </c>
      <c r="D390" s="423"/>
      <c r="E390" s="273">
        <v>50.247</v>
      </c>
      <c r="F390" s="274"/>
      <c r="G390" s="275"/>
      <c r="H390" s="276"/>
      <c r="I390" s="270"/>
      <c r="J390" s="277"/>
      <c r="K390" s="270"/>
      <c r="M390" s="271" t="s">
        <v>414</v>
      </c>
      <c r="O390" s="259"/>
    </row>
    <row r="391" spans="1:15" ht="12.75">
      <c r="A391" s="268"/>
      <c r="B391" s="272"/>
      <c r="C391" s="422" t="s">
        <v>415</v>
      </c>
      <c r="D391" s="423"/>
      <c r="E391" s="273">
        <v>48.438</v>
      </c>
      <c r="F391" s="274"/>
      <c r="G391" s="275"/>
      <c r="H391" s="276"/>
      <c r="I391" s="270"/>
      <c r="J391" s="277"/>
      <c r="K391" s="270"/>
      <c r="M391" s="271" t="s">
        <v>415</v>
      </c>
      <c r="O391" s="259"/>
    </row>
    <row r="392" spans="1:15" ht="12.75">
      <c r="A392" s="268"/>
      <c r="B392" s="272"/>
      <c r="C392" s="422" t="s">
        <v>416</v>
      </c>
      <c r="D392" s="423"/>
      <c r="E392" s="273">
        <v>28.53</v>
      </c>
      <c r="F392" s="274"/>
      <c r="G392" s="275"/>
      <c r="H392" s="276"/>
      <c r="I392" s="270"/>
      <c r="J392" s="277"/>
      <c r="K392" s="270"/>
      <c r="M392" s="271" t="s">
        <v>416</v>
      </c>
      <c r="O392" s="259"/>
    </row>
    <row r="393" spans="1:15" ht="12.75">
      <c r="A393" s="268"/>
      <c r="B393" s="272"/>
      <c r="C393" s="422" t="s">
        <v>417</v>
      </c>
      <c r="D393" s="423"/>
      <c r="E393" s="273">
        <v>26.145</v>
      </c>
      <c r="F393" s="274"/>
      <c r="G393" s="275"/>
      <c r="H393" s="276"/>
      <c r="I393" s="270"/>
      <c r="J393" s="277"/>
      <c r="K393" s="270"/>
      <c r="M393" s="271" t="s">
        <v>417</v>
      </c>
      <c r="O393" s="259"/>
    </row>
    <row r="394" spans="1:80" ht="22.5">
      <c r="A394" s="260">
        <v>71</v>
      </c>
      <c r="B394" s="261" t="s">
        <v>283</v>
      </c>
      <c r="C394" s="262" t="s">
        <v>284</v>
      </c>
      <c r="D394" s="263" t="s">
        <v>146</v>
      </c>
      <c r="E394" s="264">
        <v>442.116</v>
      </c>
      <c r="F394" s="264">
        <v>0</v>
      </c>
      <c r="G394" s="265">
        <f>E394*F394</f>
        <v>0</v>
      </c>
      <c r="H394" s="266">
        <v>0.01179</v>
      </c>
      <c r="I394" s="267">
        <f>E394*H394</f>
        <v>5.2125476399999995</v>
      </c>
      <c r="J394" s="266">
        <v>0</v>
      </c>
      <c r="K394" s="267">
        <f>E394*J394</f>
        <v>0</v>
      </c>
      <c r="O394" s="259">
        <v>2</v>
      </c>
      <c r="AA394" s="232">
        <v>1</v>
      </c>
      <c r="AB394" s="232">
        <v>7</v>
      </c>
      <c r="AC394" s="232">
        <v>7</v>
      </c>
      <c r="AZ394" s="232">
        <v>2</v>
      </c>
      <c r="BA394" s="232">
        <f>IF(AZ394=1,G394,0)</f>
        <v>0</v>
      </c>
      <c r="BB394" s="232">
        <f>IF(AZ394=2,G394,0)</f>
        <v>0</v>
      </c>
      <c r="BC394" s="232">
        <f>IF(AZ394=3,G394,0)</f>
        <v>0</v>
      </c>
      <c r="BD394" s="232">
        <f>IF(AZ394=4,G394,0)</f>
        <v>0</v>
      </c>
      <c r="BE394" s="232">
        <f>IF(AZ394=5,G394,0)</f>
        <v>0</v>
      </c>
      <c r="CA394" s="259">
        <v>1</v>
      </c>
      <c r="CB394" s="259">
        <v>7</v>
      </c>
    </row>
    <row r="395" spans="1:15" ht="12.75">
      <c r="A395" s="268"/>
      <c r="B395" s="272"/>
      <c r="C395" s="422" t="s">
        <v>700</v>
      </c>
      <c r="D395" s="423"/>
      <c r="E395" s="273">
        <v>228.78</v>
      </c>
      <c r="F395" s="274"/>
      <c r="G395" s="275"/>
      <c r="H395" s="276"/>
      <c r="I395" s="270"/>
      <c r="J395" s="277"/>
      <c r="K395" s="270"/>
      <c r="M395" s="271" t="s">
        <v>700</v>
      </c>
      <c r="O395" s="259"/>
    </row>
    <row r="396" spans="1:15" ht="12.75">
      <c r="A396" s="268"/>
      <c r="B396" s="272"/>
      <c r="C396" s="422" t="s">
        <v>701</v>
      </c>
      <c r="D396" s="423"/>
      <c r="E396" s="273">
        <v>66.996</v>
      </c>
      <c r="F396" s="274"/>
      <c r="G396" s="275"/>
      <c r="H396" s="276"/>
      <c r="I396" s="270"/>
      <c r="J396" s="277"/>
      <c r="K396" s="270"/>
      <c r="M396" s="271" t="s">
        <v>701</v>
      </c>
      <c r="O396" s="259"/>
    </row>
    <row r="397" spans="1:15" ht="12.75">
      <c r="A397" s="268"/>
      <c r="B397" s="272"/>
      <c r="C397" s="422" t="s">
        <v>702</v>
      </c>
      <c r="D397" s="423"/>
      <c r="E397" s="273">
        <v>64.584</v>
      </c>
      <c r="F397" s="274"/>
      <c r="G397" s="275"/>
      <c r="H397" s="276"/>
      <c r="I397" s="270"/>
      <c r="J397" s="277"/>
      <c r="K397" s="270"/>
      <c r="M397" s="271" t="s">
        <v>702</v>
      </c>
      <c r="O397" s="259"/>
    </row>
    <row r="398" spans="1:15" ht="12.75">
      <c r="A398" s="268"/>
      <c r="B398" s="272"/>
      <c r="C398" s="422" t="s">
        <v>703</v>
      </c>
      <c r="D398" s="423"/>
      <c r="E398" s="273">
        <v>38.04</v>
      </c>
      <c r="F398" s="274"/>
      <c r="G398" s="275"/>
      <c r="H398" s="276"/>
      <c r="I398" s="270"/>
      <c r="J398" s="277"/>
      <c r="K398" s="270"/>
      <c r="M398" s="271" t="s">
        <v>703</v>
      </c>
      <c r="O398" s="259"/>
    </row>
    <row r="399" spans="1:15" ht="12.75">
      <c r="A399" s="268"/>
      <c r="B399" s="272"/>
      <c r="C399" s="422" t="s">
        <v>704</v>
      </c>
      <c r="D399" s="423"/>
      <c r="E399" s="273">
        <v>34.86</v>
      </c>
      <c r="F399" s="274"/>
      <c r="G399" s="275"/>
      <c r="H399" s="276"/>
      <c r="I399" s="270"/>
      <c r="J399" s="277"/>
      <c r="K399" s="270"/>
      <c r="M399" s="271" t="s">
        <v>704</v>
      </c>
      <c r="O399" s="259"/>
    </row>
    <row r="400" spans="1:15" ht="12.75">
      <c r="A400" s="268"/>
      <c r="B400" s="272"/>
      <c r="C400" s="422" t="s">
        <v>285</v>
      </c>
      <c r="D400" s="423"/>
      <c r="E400" s="273">
        <v>8.856</v>
      </c>
      <c r="F400" s="274"/>
      <c r="G400" s="275"/>
      <c r="H400" s="276"/>
      <c r="I400" s="270"/>
      <c r="J400" s="277"/>
      <c r="K400" s="270"/>
      <c r="M400" s="271" t="s">
        <v>285</v>
      </c>
      <c r="O400" s="259"/>
    </row>
    <row r="401" spans="1:80" ht="12.75">
      <c r="A401" s="260">
        <v>72</v>
      </c>
      <c r="B401" s="261" t="s">
        <v>712</v>
      </c>
      <c r="C401" s="262" t="s">
        <v>713</v>
      </c>
      <c r="D401" s="263" t="s">
        <v>146</v>
      </c>
      <c r="E401" s="264">
        <v>330</v>
      </c>
      <c r="F401" s="264">
        <v>0</v>
      </c>
      <c r="G401" s="265">
        <f>E401*F401</f>
        <v>0</v>
      </c>
      <c r="H401" s="266">
        <v>0.00055</v>
      </c>
      <c r="I401" s="267">
        <f>E401*H401</f>
        <v>0.18150000000000002</v>
      </c>
      <c r="J401" s="266"/>
      <c r="K401" s="267">
        <f>E401*J401</f>
        <v>0</v>
      </c>
      <c r="O401" s="259">
        <v>2</v>
      </c>
      <c r="AA401" s="232">
        <v>3</v>
      </c>
      <c r="AB401" s="232">
        <v>7</v>
      </c>
      <c r="AC401" s="232">
        <v>28323115</v>
      </c>
      <c r="AZ401" s="232">
        <v>2</v>
      </c>
      <c r="BA401" s="232">
        <f>IF(AZ401=1,G401,0)</f>
        <v>0</v>
      </c>
      <c r="BB401" s="232">
        <f>IF(AZ401=2,G401,0)</f>
        <v>0</v>
      </c>
      <c r="BC401" s="232">
        <f>IF(AZ401=3,G401,0)</f>
        <v>0</v>
      </c>
      <c r="BD401" s="232">
        <f>IF(AZ401=4,G401,0)</f>
        <v>0</v>
      </c>
      <c r="BE401" s="232">
        <f>IF(AZ401=5,G401,0)</f>
        <v>0</v>
      </c>
      <c r="CA401" s="259">
        <v>3</v>
      </c>
      <c r="CB401" s="259">
        <v>7</v>
      </c>
    </row>
    <row r="402" spans="1:15" ht="12.75">
      <c r="A402" s="268"/>
      <c r="B402" s="272"/>
      <c r="C402" s="432" t="s">
        <v>180</v>
      </c>
      <c r="D402" s="423"/>
      <c r="E402" s="298">
        <v>0</v>
      </c>
      <c r="F402" s="274"/>
      <c r="G402" s="275"/>
      <c r="H402" s="276"/>
      <c r="I402" s="270"/>
      <c r="J402" s="277"/>
      <c r="K402" s="270"/>
      <c r="M402" s="271" t="s">
        <v>180</v>
      </c>
      <c r="O402" s="259"/>
    </row>
    <row r="403" spans="1:15" ht="12.75">
      <c r="A403" s="268"/>
      <c r="B403" s="272"/>
      <c r="C403" s="432" t="s">
        <v>413</v>
      </c>
      <c r="D403" s="423"/>
      <c r="E403" s="298">
        <v>171.585</v>
      </c>
      <c r="F403" s="274"/>
      <c r="G403" s="275"/>
      <c r="H403" s="276"/>
      <c r="I403" s="270"/>
      <c r="J403" s="277"/>
      <c r="K403" s="270"/>
      <c r="M403" s="271" t="s">
        <v>413</v>
      </c>
      <c r="O403" s="259"/>
    </row>
    <row r="404" spans="1:15" ht="12.75">
      <c r="A404" s="268"/>
      <c r="B404" s="272"/>
      <c r="C404" s="432" t="s">
        <v>414</v>
      </c>
      <c r="D404" s="423"/>
      <c r="E404" s="298">
        <v>50.247</v>
      </c>
      <c r="F404" s="274"/>
      <c r="G404" s="275"/>
      <c r="H404" s="276"/>
      <c r="I404" s="270"/>
      <c r="J404" s="277"/>
      <c r="K404" s="270"/>
      <c r="M404" s="271" t="s">
        <v>414</v>
      </c>
      <c r="O404" s="259"/>
    </row>
    <row r="405" spans="1:15" ht="12.75">
      <c r="A405" s="268"/>
      <c r="B405" s="272"/>
      <c r="C405" s="432" t="s">
        <v>415</v>
      </c>
      <c r="D405" s="423"/>
      <c r="E405" s="298">
        <v>48.438</v>
      </c>
      <c r="F405" s="274"/>
      <c r="G405" s="275"/>
      <c r="H405" s="276"/>
      <c r="I405" s="270"/>
      <c r="J405" s="277"/>
      <c r="K405" s="270"/>
      <c r="M405" s="271" t="s">
        <v>415</v>
      </c>
      <c r="O405" s="259"/>
    </row>
    <row r="406" spans="1:15" ht="12.75">
      <c r="A406" s="268"/>
      <c r="B406" s="272"/>
      <c r="C406" s="432" t="s">
        <v>416</v>
      </c>
      <c r="D406" s="423"/>
      <c r="E406" s="298">
        <v>28.53</v>
      </c>
      <c r="F406" s="274"/>
      <c r="G406" s="275"/>
      <c r="H406" s="276"/>
      <c r="I406" s="270"/>
      <c r="J406" s="277"/>
      <c r="K406" s="270"/>
      <c r="M406" s="271" t="s">
        <v>416</v>
      </c>
      <c r="O406" s="259"/>
    </row>
    <row r="407" spans="1:15" ht="12.75">
      <c r="A407" s="268"/>
      <c r="B407" s="272"/>
      <c r="C407" s="432" t="s">
        <v>417</v>
      </c>
      <c r="D407" s="423"/>
      <c r="E407" s="298">
        <v>26.145</v>
      </c>
      <c r="F407" s="274"/>
      <c r="G407" s="275"/>
      <c r="H407" s="276"/>
      <c r="I407" s="270"/>
      <c r="J407" s="277"/>
      <c r="K407" s="270"/>
      <c r="M407" s="271" t="s">
        <v>417</v>
      </c>
      <c r="O407" s="259"/>
    </row>
    <row r="408" spans="1:15" ht="12.75">
      <c r="A408" s="268"/>
      <c r="B408" s="272"/>
      <c r="C408" s="432" t="s">
        <v>182</v>
      </c>
      <c r="D408" s="423"/>
      <c r="E408" s="298">
        <v>324.94499999999994</v>
      </c>
      <c r="F408" s="274"/>
      <c r="G408" s="275"/>
      <c r="H408" s="276"/>
      <c r="I408" s="270"/>
      <c r="J408" s="277"/>
      <c r="K408" s="270"/>
      <c r="M408" s="271" t="s">
        <v>182</v>
      </c>
      <c r="O408" s="259"/>
    </row>
    <row r="409" spans="1:15" ht="12.75">
      <c r="A409" s="268"/>
      <c r="B409" s="272"/>
      <c r="C409" s="422" t="s">
        <v>714</v>
      </c>
      <c r="D409" s="423"/>
      <c r="E409" s="273">
        <v>330</v>
      </c>
      <c r="F409" s="274"/>
      <c r="G409" s="275"/>
      <c r="H409" s="276"/>
      <c r="I409" s="270"/>
      <c r="J409" s="277"/>
      <c r="K409" s="270"/>
      <c r="M409" s="271">
        <v>330</v>
      </c>
      <c r="O409" s="259"/>
    </row>
    <row r="410" spans="1:80" ht="12.75">
      <c r="A410" s="260">
        <v>73</v>
      </c>
      <c r="B410" s="261" t="s">
        <v>286</v>
      </c>
      <c r="C410" s="262" t="s">
        <v>287</v>
      </c>
      <c r="D410" s="263" t="s">
        <v>12</v>
      </c>
      <c r="E410" s="264">
        <v>0</v>
      </c>
      <c r="F410" s="264">
        <v>0</v>
      </c>
      <c r="G410" s="265">
        <f>E410*F410</f>
        <v>0</v>
      </c>
      <c r="H410" s="266">
        <v>0</v>
      </c>
      <c r="I410" s="267">
        <f>E410*H410</f>
        <v>0</v>
      </c>
      <c r="J410" s="266"/>
      <c r="K410" s="267">
        <f>E410*J410</f>
        <v>0</v>
      </c>
      <c r="O410" s="259">
        <v>2</v>
      </c>
      <c r="AA410" s="232">
        <v>7</v>
      </c>
      <c r="AB410" s="232">
        <v>1002</v>
      </c>
      <c r="AC410" s="232">
        <v>5</v>
      </c>
      <c r="AZ410" s="232">
        <v>2</v>
      </c>
      <c r="BA410" s="232">
        <f>IF(AZ410=1,G410,0)</f>
        <v>0</v>
      </c>
      <c r="BB410" s="232">
        <f>IF(AZ410=2,G410,0)</f>
        <v>0</v>
      </c>
      <c r="BC410" s="232">
        <f>IF(AZ410=3,G410,0)</f>
        <v>0</v>
      </c>
      <c r="BD410" s="232">
        <f>IF(AZ410=4,G410,0)</f>
        <v>0</v>
      </c>
      <c r="BE410" s="232">
        <f>IF(AZ410=5,G410,0)</f>
        <v>0</v>
      </c>
      <c r="CA410" s="259">
        <v>7</v>
      </c>
      <c r="CB410" s="259">
        <v>1002</v>
      </c>
    </row>
    <row r="411" spans="1:57" ht="12.75">
      <c r="A411" s="278"/>
      <c r="B411" s="279" t="s">
        <v>102</v>
      </c>
      <c r="C411" s="280" t="s">
        <v>267</v>
      </c>
      <c r="D411" s="281"/>
      <c r="E411" s="282"/>
      <c r="F411" s="283"/>
      <c r="G411" s="284">
        <f>SUM(G369:G410)</f>
        <v>0</v>
      </c>
      <c r="H411" s="285"/>
      <c r="I411" s="286">
        <f>SUM(I369:I410)</f>
        <v>5.85005379</v>
      </c>
      <c r="J411" s="285"/>
      <c r="K411" s="286">
        <f>SUM(K369:K410)</f>
        <v>0</v>
      </c>
      <c r="O411" s="259">
        <v>4</v>
      </c>
      <c r="BA411" s="287">
        <f>SUM(BA369:BA410)</f>
        <v>0</v>
      </c>
      <c r="BB411" s="287">
        <f>SUM(BB369:BB410)</f>
        <v>0</v>
      </c>
      <c r="BC411" s="287">
        <f>SUM(BC369:BC410)</f>
        <v>0</v>
      </c>
      <c r="BD411" s="287">
        <f>SUM(BD369:BD410)</f>
        <v>0</v>
      </c>
      <c r="BE411" s="287">
        <f>SUM(BE369:BE410)</f>
        <v>0</v>
      </c>
    </row>
    <row r="412" spans="1:15" ht="12.75">
      <c r="A412" s="249" t="s">
        <v>98</v>
      </c>
      <c r="B412" s="250" t="s">
        <v>288</v>
      </c>
      <c r="C412" s="251" t="s">
        <v>289</v>
      </c>
      <c r="D412" s="252"/>
      <c r="E412" s="253"/>
      <c r="F412" s="253"/>
      <c r="G412" s="254"/>
      <c r="H412" s="255"/>
      <c r="I412" s="256"/>
      <c r="J412" s="257"/>
      <c r="K412" s="258"/>
      <c r="O412" s="259">
        <v>1</v>
      </c>
    </row>
    <row r="413" spans="1:80" ht="12.75">
      <c r="A413" s="260">
        <v>74</v>
      </c>
      <c r="B413" s="261" t="s">
        <v>291</v>
      </c>
      <c r="C413" s="262" t="s">
        <v>292</v>
      </c>
      <c r="D413" s="263" t="s">
        <v>146</v>
      </c>
      <c r="E413" s="264">
        <v>250.0712</v>
      </c>
      <c r="F413" s="264">
        <v>0</v>
      </c>
      <c r="G413" s="265">
        <f>E413*F413</f>
        <v>0</v>
      </c>
      <c r="H413" s="266">
        <v>0</v>
      </c>
      <c r="I413" s="267">
        <f>E413*H413</f>
        <v>0</v>
      </c>
      <c r="J413" s="266">
        <v>0</v>
      </c>
      <c r="K413" s="267">
        <f>E413*J413</f>
        <v>0</v>
      </c>
      <c r="O413" s="259">
        <v>2</v>
      </c>
      <c r="AA413" s="232">
        <v>1</v>
      </c>
      <c r="AB413" s="232">
        <v>7</v>
      </c>
      <c r="AC413" s="232">
        <v>7</v>
      </c>
      <c r="AZ413" s="232">
        <v>2</v>
      </c>
      <c r="BA413" s="232">
        <f>IF(AZ413=1,G413,0)</f>
        <v>0</v>
      </c>
      <c r="BB413" s="232">
        <f>IF(AZ413=2,G413,0)</f>
        <v>0</v>
      </c>
      <c r="BC413" s="232">
        <f>IF(AZ413=3,G413,0)</f>
        <v>0</v>
      </c>
      <c r="BD413" s="232">
        <f>IF(AZ413=4,G413,0)</f>
        <v>0</v>
      </c>
      <c r="BE413" s="232">
        <f>IF(AZ413=5,G413,0)</f>
        <v>0</v>
      </c>
      <c r="CA413" s="259">
        <v>1</v>
      </c>
      <c r="CB413" s="259">
        <v>7</v>
      </c>
    </row>
    <row r="414" spans="1:15" ht="12.75">
      <c r="A414" s="268"/>
      <c r="B414" s="272"/>
      <c r="C414" s="422" t="s">
        <v>272</v>
      </c>
      <c r="D414" s="423"/>
      <c r="E414" s="273">
        <v>13.86</v>
      </c>
      <c r="F414" s="274"/>
      <c r="G414" s="275"/>
      <c r="H414" s="276"/>
      <c r="I414" s="270"/>
      <c r="J414" s="277"/>
      <c r="K414" s="270"/>
      <c r="M414" s="271" t="s">
        <v>272</v>
      </c>
      <c r="O414" s="259"/>
    </row>
    <row r="415" spans="1:15" ht="12.75">
      <c r="A415" s="268"/>
      <c r="B415" s="272"/>
      <c r="C415" s="422" t="s">
        <v>273</v>
      </c>
      <c r="D415" s="423"/>
      <c r="E415" s="273">
        <v>12.1905</v>
      </c>
      <c r="F415" s="274"/>
      <c r="G415" s="275"/>
      <c r="H415" s="276"/>
      <c r="I415" s="270"/>
      <c r="J415" s="277"/>
      <c r="K415" s="270"/>
      <c r="M415" s="271" t="s">
        <v>273</v>
      </c>
      <c r="O415" s="259"/>
    </row>
    <row r="416" spans="1:15" ht="12.75">
      <c r="A416" s="268"/>
      <c r="B416" s="272"/>
      <c r="C416" s="422" t="s">
        <v>715</v>
      </c>
      <c r="D416" s="423"/>
      <c r="E416" s="273">
        <v>1.5207</v>
      </c>
      <c r="F416" s="274"/>
      <c r="G416" s="275"/>
      <c r="H416" s="276"/>
      <c r="I416" s="270"/>
      <c r="J416" s="277"/>
      <c r="K416" s="270"/>
      <c r="M416" s="271" t="s">
        <v>715</v>
      </c>
      <c r="O416" s="259"/>
    </row>
    <row r="417" spans="1:15" ht="12.75">
      <c r="A417" s="268"/>
      <c r="B417" s="272"/>
      <c r="C417" s="422" t="s">
        <v>716</v>
      </c>
      <c r="D417" s="423"/>
      <c r="E417" s="273">
        <v>222.5</v>
      </c>
      <c r="F417" s="274"/>
      <c r="G417" s="275"/>
      <c r="H417" s="276"/>
      <c r="I417" s="270"/>
      <c r="J417" s="277"/>
      <c r="K417" s="270"/>
      <c r="M417" s="271" t="s">
        <v>716</v>
      </c>
      <c r="O417" s="259"/>
    </row>
    <row r="418" spans="1:80" ht="12.75">
      <c r="A418" s="260">
        <v>75</v>
      </c>
      <c r="B418" s="261" t="s">
        <v>294</v>
      </c>
      <c r="C418" s="262" t="s">
        <v>295</v>
      </c>
      <c r="D418" s="263" t="s">
        <v>146</v>
      </c>
      <c r="E418" s="264">
        <v>275.0783</v>
      </c>
      <c r="F418" s="264">
        <v>0</v>
      </c>
      <c r="G418" s="265">
        <f>E418*F418</f>
        <v>0</v>
      </c>
      <c r="H418" s="266">
        <v>0.0023</v>
      </c>
      <c r="I418" s="267">
        <f>E418*H418</f>
        <v>0.63268009</v>
      </c>
      <c r="J418" s="266"/>
      <c r="K418" s="267">
        <f>E418*J418</f>
        <v>0</v>
      </c>
      <c r="O418" s="259">
        <v>2</v>
      </c>
      <c r="AA418" s="232">
        <v>3</v>
      </c>
      <c r="AB418" s="232">
        <v>7</v>
      </c>
      <c r="AC418" s="232" t="s">
        <v>294</v>
      </c>
      <c r="AZ418" s="232">
        <v>2</v>
      </c>
      <c r="BA418" s="232">
        <f>IF(AZ418=1,G418,0)</f>
        <v>0</v>
      </c>
      <c r="BB418" s="232">
        <f>IF(AZ418=2,G418,0)</f>
        <v>0</v>
      </c>
      <c r="BC418" s="232">
        <f>IF(AZ418=3,G418,0)</f>
        <v>0</v>
      </c>
      <c r="BD418" s="232">
        <f>IF(AZ418=4,G418,0)</f>
        <v>0</v>
      </c>
      <c r="BE418" s="232">
        <f>IF(AZ418=5,G418,0)</f>
        <v>0</v>
      </c>
      <c r="CA418" s="259">
        <v>3</v>
      </c>
      <c r="CB418" s="259">
        <v>7</v>
      </c>
    </row>
    <row r="419" spans="1:15" ht="12.75">
      <c r="A419" s="268"/>
      <c r="B419" s="272"/>
      <c r="C419" s="432" t="s">
        <v>180</v>
      </c>
      <c r="D419" s="423"/>
      <c r="E419" s="298">
        <v>0</v>
      </c>
      <c r="F419" s="274"/>
      <c r="G419" s="275"/>
      <c r="H419" s="276"/>
      <c r="I419" s="270"/>
      <c r="J419" s="277"/>
      <c r="K419" s="270"/>
      <c r="M419" s="271" t="s">
        <v>180</v>
      </c>
      <c r="O419" s="259"/>
    </row>
    <row r="420" spans="1:15" ht="12.75">
      <c r="A420" s="268"/>
      <c r="B420" s="272"/>
      <c r="C420" s="432" t="s">
        <v>272</v>
      </c>
      <c r="D420" s="423"/>
      <c r="E420" s="298">
        <v>13.86</v>
      </c>
      <c r="F420" s="274"/>
      <c r="G420" s="275"/>
      <c r="H420" s="276"/>
      <c r="I420" s="270"/>
      <c r="J420" s="277"/>
      <c r="K420" s="270"/>
      <c r="M420" s="271" t="s">
        <v>272</v>
      </c>
      <c r="O420" s="259"/>
    </row>
    <row r="421" spans="1:15" ht="12.75">
      <c r="A421" s="268"/>
      <c r="B421" s="272"/>
      <c r="C421" s="432" t="s">
        <v>273</v>
      </c>
      <c r="D421" s="423"/>
      <c r="E421" s="298">
        <v>12.1905</v>
      </c>
      <c r="F421" s="274"/>
      <c r="G421" s="275"/>
      <c r="H421" s="276"/>
      <c r="I421" s="270"/>
      <c r="J421" s="277"/>
      <c r="K421" s="270"/>
      <c r="M421" s="271" t="s">
        <v>273</v>
      </c>
      <c r="O421" s="259"/>
    </row>
    <row r="422" spans="1:15" ht="12.75">
      <c r="A422" s="268"/>
      <c r="B422" s="272"/>
      <c r="C422" s="432" t="s">
        <v>715</v>
      </c>
      <c r="D422" s="423"/>
      <c r="E422" s="298">
        <v>1.5207</v>
      </c>
      <c r="F422" s="274"/>
      <c r="G422" s="275"/>
      <c r="H422" s="276"/>
      <c r="I422" s="270"/>
      <c r="J422" s="277"/>
      <c r="K422" s="270"/>
      <c r="M422" s="271" t="s">
        <v>715</v>
      </c>
      <c r="O422" s="259"/>
    </row>
    <row r="423" spans="1:15" ht="12.75">
      <c r="A423" s="268"/>
      <c r="B423" s="272"/>
      <c r="C423" s="432" t="s">
        <v>716</v>
      </c>
      <c r="D423" s="423"/>
      <c r="E423" s="298">
        <v>222.5</v>
      </c>
      <c r="F423" s="274"/>
      <c r="G423" s="275"/>
      <c r="H423" s="276"/>
      <c r="I423" s="270"/>
      <c r="J423" s="277"/>
      <c r="K423" s="270"/>
      <c r="M423" s="271" t="s">
        <v>716</v>
      </c>
      <c r="O423" s="259"/>
    </row>
    <row r="424" spans="1:15" ht="12.75">
      <c r="A424" s="268"/>
      <c r="B424" s="272"/>
      <c r="C424" s="432" t="s">
        <v>182</v>
      </c>
      <c r="D424" s="423"/>
      <c r="E424" s="298">
        <v>250.0712</v>
      </c>
      <c r="F424" s="274"/>
      <c r="G424" s="275"/>
      <c r="H424" s="276"/>
      <c r="I424" s="270"/>
      <c r="J424" s="277"/>
      <c r="K424" s="270"/>
      <c r="M424" s="271" t="s">
        <v>182</v>
      </c>
      <c r="O424" s="259"/>
    </row>
    <row r="425" spans="1:15" ht="12.75">
      <c r="A425" s="268"/>
      <c r="B425" s="272"/>
      <c r="C425" s="422" t="s">
        <v>717</v>
      </c>
      <c r="D425" s="423"/>
      <c r="E425" s="273">
        <v>275.0783</v>
      </c>
      <c r="F425" s="274"/>
      <c r="G425" s="275"/>
      <c r="H425" s="276"/>
      <c r="I425" s="270"/>
      <c r="J425" s="277"/>
      <c r="K425" s="270"/>
      <c r="M425" s="271" t="s">
        <v>717</v>
      </c>
      <c r="O425" s="259"/>
    </row>
    <row r="426" spans="1:80" ht="12.75">
      <c r="A426" s="260">
        <v>76</v>
      </c>
      <c r="B426" s="261" t="s">
        <v>297</v>
      </c>
      <c r="C426" s="262" t="s">
        <v>298</v>
      </c>
      <c r="D426" s="263" t="s">
        <v>12</v>
      </c>
      <c r="E426" s="264">
        <v>0</v>
      </c>
      <c r="F426" s="264">
        <v>0</v>
      </c>
      <c r="G426" s="265">
        <f>E426*F426</f>
        <v>0</v>
      </c>
      <c r="H426" s="266">
        <v>0</v>
      </c>
      <c r="I426" s="267">
        <f>E426*H426</f>
        <v>0</v>
      </c>
      <c r="J426" s="266"/>
      <c r="K426" s="267">
        <f>E426*J426</f>
        <v>0</v>
      </c>
      <c r="O426" s="259">
        <v>2</v>
      </c>
      <c r="AA426" s="232">
        <v>7</v>
      </c>
      <c r="AB426" s="232">
        <v>1002</v>
      </c>
      <c r="AC426" s="232">
        <v>5</v>
      </c>
      <c r="AZ426" s="232">
        <v>2</v>
      </c>
      <c r="BA426" s="232">
        <f>IF(AZ426=1,G426,0)</f>
        <v>0</v>
      </c>
      <c r="BB426" s="232">
        <f>IF(AZ426=2,G426,0)</f>
        <v>0</v>
      </c>
      <c r="BC426" s="232">
        <f>IF(AZ426=3,G426,0)</f>
        <v>0</v>
      </c>
      <c r="BD426" s="232">
        <f>IF(AZ426=4,G426,0)</f>
        <v>0</v>
      </c>
      <c r="BE426" s="232">
        <f>IF(AZ426=5,G426,0)</f>
        <v>0</v>
      </c>
      <c r="CA426" s="259">
        <v>7</v>
      </c>
      <c r="CB426" s="259">
        <v>1002</v>
      </c>
    </row>
    <row r="427" spans="1:57" ht="12.75">
      <c r="A427" s="278"/>
      <c r="B427" s="279" t="s">
        <v>102</v>
      </c>
      <c r="C427" s="280" t="s">
        <v>290</v>
      </c>
      <c r="D427" s="281"/>
      <c r="E427" s="282"/>
      <c r="F427" s="283"/>
      <c r="G427" s="284">
        <f>SUM(G412:G426)</f>
        <v>0</v>
      </c>
      <c r="H427" s="285"/>
      <c r="I427" s="286">
        <f>SUM(I412:I426)</f>
        <v>0.63268009</v>
      </c>
      <c r="J427" s="285"/>
      <c r="K427" s="286">
        <f>SUM(K412:K426)</f>
        <v>0</v>
      </c>
      <c r="O427" s="259">
        <v>4</v>
      </c>
      <c r="BA427" s="287">
        <f>SUM(BA412:BA426)</f>
        <v>0</v>
      </c>
      <c r="BB427" s="287">
        <f>SUM(BB412:BB426)</f>
        <v>0</v>
      </c>
      <c r="BC427" s="287">
        <f>SUM(BC412:BC426)</f>
        <v>0</v>
      </c>
      <c r="BD427" s="287">
        <f>SUM(BD412:BD426)</f>
        <v>0</v>
      </c>
      <c r="BE427" s="287">
        <f>SUM(BE412:BE426)</f>
        <v>0</v>
      </c>
    </row>
    <row r="428" spans="1:15" ht="12.75">
      <c r="A428" s="249" t="s">
        <v>98</v>
      </c>
      <c r="B428" s="250" t="s">
        <v>299</v>
      </c>
      <c r="C428" s="251" t="s">
        <v>300</v>
      </c>
      <c r="D428" s="252"/>
      <c r="E428" s="253"/>
      <c r="F428" s="253"/>
      <c r="G428" s="254"/>
      <c r="H428" s="255"/>
      <c r="I428" s="256"/>
      <c r="J428" s="257"/>
      <c r="K428" s="258"/>
      <c r="O428" s="259">
        <v>1</v>
      </c>
    </row>
    <row r="429" spans="1:80" ht="12.75">
      <c r="A429" s="260">
        <v>77</v>
      </c>
      <c r="B429" s="261" t="s">
        <v>718</v>
      </c>
      <c r="C429" s="262" t="s">
        <v>719</v>
      </c>
      <c r="D429" s="263" t="s">
        <v>146</v>
      </c>
      <c r="E429" s="264">
        <v>111.25</v>
      </c>
      <c r="F429" s="264">
        <v>0</v>
      </c>
      <c r="G429" s="265">
        <f>E429*F429</f>
        <v>0</v>
      </c>
      <c r="H429" s="266">
        <v>0</v>
      </c>
      <c r="I429" s="267">
        <f>E429*H429</f>
        <v>0</v>
      </c>
      <c r="J429" s="266">
        <v>0</v>
      </c>
      <c r="K429" s="267">
        <f>E429*J429</f>
        <v>0</v>
      </c>
      <c r="O429" s="259">
        <v>2</v>
      </c>
      <c r="AA429" s="232">
        <v>1</v>
      </c>
      <c r="AB429" s="232">
        <v>7</v>
      </c>
      <c r="AC429" s="232">
        <v>7</v>
      </c>
      <c r="AZ429" s="232">
        <v>2</v>
      </c>
      <c r="BA429" s="232">
        <f>IF(AZ429=1,G429,0)</f>
        <v>0</v>
      </c>
      <c r="BB429" s="232">
        <f>IF(AZ429=2,G429,0)</f>
        <v>0</v>
      </c>
      <c r="BC429" s="232">
        <f>IF(AZ429=3,G429,0)</f>
        <v>0</v>
      </c>
      <c r="BD429" s="232">
        <f>IF(AZ429=4,G429,0)</f>
        <v>0</v>
      </c>
      <c r="BE429" s="232">
        <f>IF(AZ429=5,G429,0)</f>
        <v>0</v>
      </c>
      <c r="CA429" s="259">
        <v>1</v>
      </c>
      <c r="CB429" s="259">
        <v>7</v>
      </c>
    </row>
    <row r="430" spans="1:15" ht="12.75">
      <c r="A430" s="268"/>
      <c r="B430" s="272"/>
      <c r="C430" s="422" t="s">
        <v>720</v>
      </c>
      <c r="D430" s="423"/>
      <c r="E430" s="273">
        <v>111.25</v>
      </c>
      <c r="F430" s="274"/>
      <c r="G430" s="275"/>
      <c r="H430" s="276"/>
      <c r="I430" s="270"/>
      <c r="J430" s="277"/>
      <c r="K430" s="270"/>
      <c r="M430" s="271" t="s">
        <v>720</v>
      </c>
      <c r="O430" s="259"/>
    </row>
    <row r="431" spans="1:80" ht="12.75">
      <c r="A431" s="260">
        <v>78</v>
      </c>
      <c r="B431" s="261" t="s">
        <v>305</v>
      </c>
      <c r="C431" s="262" t="s">
        <v>306</v>
      </c>
      <c r="D431" s="263" t="s">
        <v>146</v>
      </c>
      <c r="E431" s="264">
        <v>111.25</v>
      </c>
      <c r="F431" s="264">
        <v>0</v>
      </c>
      <c r="G431" s="265">
        <f>E431*F431</f>
        <v>0</v>
      </c>
      <c r="H431" s="266">
        <v>0.00033</v>
      </c>
      <c r="I431" s="267">
        <f>E431*H431</f>
        <v>0.0367125</v>
      </c>
      <c r="J431" s="266">
        <v>0</v>
      </c>
      <c r="K431" s="267">
        <f>E431*J431</f>
        <v>0</v>
      </c>
      <c r="O431" s="259">
        <v>2</v>
      </c>
      <c r="AA431" s="232">
        <v>1</v>
      </c>
      <c r="AB431" s="232">
        <v>7</v>
      </c>
      <c r="AC431" s="232">
        <v>7</v>
      </c>
      <c r="AZ431" s="232">
        <v>2</v>
      </c>
      <c r="BA431" s="232">
        <f>IF(AZ431=1,G431,0)</f>
        <v>0</v>
      </c>
      <c r="BB431" s="232">
        <f>IF(AZ431=2,G431,0)</f>
        <v>0</v>
      </c>
      <c r="BC431" s="232">
        <f>IF(AZ431=3,G431,0)</f>
        <v>0</v>
      </c>
      <c r="BD431" s="232">
        <f>IF(AZ431=4,G431,0)</f>
        <v>0</v>
      </c>
      <c r="BE431" s="232">
        <f>IF(AZ431=5,G431,0)</f>
        <v>0</v>
      </c>
      <c r="CA431" s="259">
        <v>1</v>
      </c>
      <c r="CB431" s="259">
        <v>7</v>
      </c>
    </row>
    <row r="432" spans="1:15" ht="12.75">
      <c r="A432" s="268"/>
      <c r="B432" s="272"/>
      <c r="C432" s="422" t="s">
        <v>720</v>
      </c>
      <c r="D432" s="423"/>
      <c r="E432" s="273">
        <v>111.25</v>
      </c>
      <c r="F432" s="274"/>
      <c r="G432" s="275"/>
      <c r="H432" s="276"/>
      <c r="I432" s="270"/>
      <c r="J432" s="277"/>
      <c r="K432" s="270"/>
      <c r="M432" s="271" t="s">
        <v>720</v>
      </c>
      <c r="O432" s="259"/>
    </row>
    <row r="433" spans="1:80" ht="12.75">
      <c r="A433" s="260">
        <v>79</v>
      </c>
      <c r="B433" s="261" t="s">
        <v>721</v>
      </c>
      <c r="C433" s="262" t="s">
        <v>722</v>
      </c>
      <c r="D433" s="263" t="s">
        <v>146</v>
      </c>
      <c r="E433" s="264">
        <v>244.75</v>
      </c>
      <c r="F433" s="264">
        <v>0</v>
      </c>
      <c r="G433" s="265">
        <f>E433*F433</f>
        <v>0</v>
      </c>
      <c r="H433" s="266">
        <v>0.00175</v>
      </c>
      <c r="I433" s="267">
        <f>E433*H433</f>
        <v>0.4283125</v>
      </c>
      <c r="J433" s="266"/>
      <c r="K433" s="267">
        <f>E433*J433</f>
        <v>0</v>
      </c>
      <c r="O433" s="259">
        <v>2</v>
      </c>
      <c r="AA433" s="232">
        <v>3</v>
      </c>
      <c r="AB433" s="232">
        <v>7</v>
      </c>
      <c r="AC433" s="232" t="s">
        <v>721</v>
      </c>
      <c r="AZ433" s="232">
        <v>2</v>
      </c>
      <c r="BA433" s="232">
        <f>IF(AZ433=1,G433,0)</f>
        <v>0</v>
      </c>
      <c r="BB433" s="232">
        <f>IF(AZ433=2,G433,0)</f>
        <v>0</v>
      </c>
      <c r="BC433" s="232">
        <f>IF(AZ433=3,G433,0)</f>
        <v>0</v>
      </c>
      <c r="BD433" s="232">
        <f>IF(AZ433=4,G433,0)</f>
        <v>0</v>
      </c>
      <c r="BE433" s="232">
        <f>IF(AZ433=5,G433,0)</f>
        <v>0</v>
      </c>
      <c r="CA433" s="259">
        <v>3</v>
      </c>
      <c r="CB433" s="259">
        <v>7</v>
      </c>
    </row>
    <row r="434" spans="1:15" ht="12.75">
      <c r="A434" s="268"/>
      <c r="B434" s="272"/>
      <c r="C434" s="422" t="s">
        <v>723</v>
      </c>
      <c r="D434" s="423"/>
      <c r="E434" s="273">
        <v>244.75</v>
      </c>
      <c r="F434" s="274"/>
      <c r="G434" s="275"/>
      <c r="H434" s="276"/>
      <c r="I434" s="270"/>
      <c r="J434" s="277"/>
      <c r="K434" s="270"/>
      <c r="M434" s="271" t="s">
        <v>723</v>
      </c>
      <c r="O434" s="259"/>
    </row>
    <row r="435" spans="1:80" ht="12.75">
      <c r="A435" s="260">
        <v>80</v>
      </c>
      <c r="B435" s="261" t="s">
        <v>319</v>
      </c>
      <c r="C435" s="262" t="s">
        <v>320</v>
      </c>
      <c r="D435" s="263" t="s">
        <v>12</v>
      </c>
      <c r="E435" s="264">
        <v>0</v>
      </c>
      <c r="F435" s="264">
        <v>0</v>
      </c>
      <c r="G435" s="265">
        <f>E435*F435</f>
        <v>0</v>
      </c>
      <c r="H435" s="266">
        <v>0</v>
      </c>
      <c r="I435" s="267">
        <f>E435*H435</f>
        <v>0</v>
      </c>
      <c r="J435" s="266"/>
      <c r="K435" s="267">
        <f>E435*J435</f>
        <v>0</v>
      </c>
      <c r="O435" s="259">
        <v>2</v>
      </c>
      <c r="AA435" s="232">
        <v>7</v>
      </c>
      <c r="AB435" s="232">
        <v>1002</v>
      </c>
      <c r="AC435" s="232">
        <v>5</v>
      </c>
      <c r="AZ435" s="232">
        <v>2</v>
      </c>
      <c r="BA435" s="232">
        <f>IF(AZ435=1,G435,0)</f>
        <v>0</v>
      </c>
      <c r="BB435" s="232">
        <f>IF(AZ435=2,G435,0)</f>
        <v>0</v>
      </c>
      <c r="BC435" s="232">
        <f>IF(AZ435=3,G435,0)</f>
        <v>0</v>
      </c>
      <c r="BD435" s="232">
        <f>IF(AZ435=4,G435,0)</f>
        <v>0</v>
      </c>
      <c r="BE435" s="232">
        <f>IF(AZ435=5,G435,0)</f>
        <v>0</v>
      </c>
      <c r="CA435" s="259">
        <v>7</v>
      </c>
      <c r="CB435" s="259">
        <v>1002</v>
      </c>
    </row>
    <row r="436" spans="1:57" ht="12.75">
      <c r="A436" s="278"/>
      <c r="B436" s="279" t="s">
        <v>102</v>
      </c>
      <c r="C436" s="280" t="s">
        <v>301</v>
      </c>
      <c r="D436" s="281"/>
      <c r="E436" s="282"/>
      <c r="F436" s="283"/>
      <c r="G436" s="284">
        <f>SUM(G428:G435)</f>
        <v>0</v>
      </c>
      <c r="H436" s="285"/>
      <c r="I436" s="286">
        <f>SUM(I428:I435)</f>
        <v>0.46502499999999997</v>
      </c>
      <c r="J436" s="285"/>
      <c r="K436" s="286">
        <f>SUM(K428:K435)</f>
        <v>0</v>
      </c>
      <c r="O436" s="259">
        <v>4</v>
      </c>
      <c r="BA436" s="287">
        <f>SUM(BA428:BA435)</f>
        <v>0</v>
      </c>
      <c r="BB436" s="287">
        <f>SUM(BB428:BB435)</f>
        <v>0</v>
      </c>
      <c r="BC436" s="287">
        <f>SUM(BC428:BC435)</f>
        <v>0</v>
      </c>
      <c r="BD436" s="287">
        <f>SUM(BD428:BD435)</f>
        <v>0</v>
      </c>
      <c r="BE436" s="287">
        <f>SUM(BE428:BE435)</f>
        <v>0</v>
      </c>
    </row>
    <row r="437" spans="1:15" ht="12.75">
      <c r="A437" s="249" t="s">
        <v>98</v>
      </c>
      <c r="B437" s="250" t="s">
        <v>724</v>
      </c>
      <c r="C437" s="251" t="s">
        <v>725</v>
      </c>
      <c r="D437" s="252"/>
      <c r="E437" s="253"/>
      <c r="F437" s="253"/>
      <c r="G437" s="254"/>
      <c r="H437" s="255"/>
      <c r="I437" s="256"/>
      <c r="J437" s="257"/>
      <c r="K437" s="258"/>
      <c r="O437" s="259">
        <v>1</v>
      </c>
    </row>
    <row r="438" spans="1:80" ht="12.75">
      <c r="A438" s="260">
        <v>81</v>
      </c>
      <c r="B438" s="261" t="s">
        <v>727</v>
      </c>
      <c r="C438" s="262" t="s">
        <v>728</v>
      </c>
      <c r="D438" s="263" t="s">
        <v>179</v>
      </c>
      <c r="E438" s="264">
        <v>4</v>
      </c>
      <c r="F438" s="264">
        <v>0</v>
      </c>
      <c r="G438" s="265">
        <f>E438*F438</f>
        <v>0</v>
      </c>
      <c r="H438" s="266">
        <v>0</v>
      </c>
      <c r="I438" s="267">
        <f>E438*H438</f>
        <v>0</v>
      </c>
      <c r="J438" s="266">
        <v>-0.04285</v>
      </c>
      <c r="K438" s="267">
        <f>E438*J438</f>
        <v>-0.1714</v>
      </c>
      <c r="O438" s="259">
        <v>2</v>
      </c>
      <c r="AA438" s="232">
        <v>1</v>
      </c>
      <c r="AB438" s="232">
        <v>7</v>
      </c>
      <c r="AC438" s="232">
        <v>7</v>
      </c>
      <c r="AZ438" s="232">
        <v>2</v>
      </c>
      <c r="BA438" s="232">
        <f>IF(AZ438=1,G438,0)</f>
        <v>0</v>
      </c>
      <c r="BB438" s="232">
        <f>IF(AZ438=2,G438,0)</f>
        <v>0</v>
      </c>
      <c r="BC438" s="232">
        <f>IF(AZ438=3,G438,0)</f>
        <v>0</v>
      </c>
      <c r="BD438" s="232">
        <f>IF(AZ438=4,G438,0)</f>
        <v>0</v>
      </c>
      <c r="BE438" s="232">
        <f>IF(AZ438=5,G438,0)</f>
        <v>0</v>
      </c>
      <c r="CA438" s="259">
        <v>1</v>
      </c>
      <c r="CB438" s="259">
        <v>7</v>
      </c>
    </row>
    <row r="439" spans="1:15" ht="12.75">
      <c r="A439" s="268"/>
      <c r="B439" s="272"/>
      <c r="C439" s="422" t="s">
        <v>729</v>
      </c>
      <c r="D439" s="423"/>
      <c r="E439" s="273">
        <v>4</v>
      </c>
      <c r="F439" s="274"/>
      <c r="G439" s="275"/>
      <c r="H439" s="276"/>
      <c r="I439" s="270"/>
      <c r="J439" s="277"/>
      <c r="K439" s="270"/>
      <c r="M439" s="271" t="s">
        <v>729</v>
      </c>
      <c r="O439" s="259"/>
    </row>
    <row r="440" spans="1:80" ht="12.75">
      <c r="A440" s="260">
        <v>82</v>
      </c>
      <c r="B440" s="261" t="s">
        <v>730</v>
      </c>
      <c r="C440" s="262" t="s">
        <v>731</v>
      </c>
      <c r="D440" s="263" t="s">
        <v>179</v>
      </c>
      <c r="E440" s="264">
        <v>5</v>
      </c>
      <c r="F440" s="264">
        <v>0</v>
      </c>
      <c r="G440" s="265">
        <f>E440*F440</f>
        <v>0</v>
      </c>
      <c r="H440" s="266">
        <v>0.00391</v>
      </c>
      <c r="I440" s="267">
        <f>E440*H440</f>
        <v>0.01955</v>
      </c>
      <c r="J440" s="266">
        <v>0</v>
      </c>
      <c r="K440" s="267">
        <f>E440*J440</f>
        <v>0</v>
      </c>
      <c r="O440" s="259">
        <v>2</v>
      </c>
      <c r="AA440" s="232">
        <v>1</v>
      </c>
      <c r="AB440" s="232">
        <v>7</v>
      </c>
      <c r="AC440" s="232">
        <v>7</v>
      </c>
      <c r="AZ440" s="232">
        <v>2</v>
      </c>
      <c r="BA440" s="232">
        <f>IF(AZ440=1,G440,0)</f>
        <v>0</v>
      </c>
      <c r="BB440" s="232">
        <f>IF(AZ440=2,G440,0)</f>
        <v>0</v>
      </c>
      <c r="BC440" s="232">
        <f>IF(AZ440=3,G440,0)</f>
        <v>0</v>
      </c>
      <c r="BD440" s="232">
        <f>IF(AZ440=4,G440,0)</f>
        <v>0</v>
      </c>
      <c r="BE440" s="232">
        <f>IF(AZ440=5,G440,0)</f>
        <v>0</v>
      </c>
      <c r="CA440" s="259">
        <v>1</v>
      </c>
      <c r="CB440" s="259">
        <v>7</v>
      </c>
    </row>
    <row r="441" spans="1:15" ht="12.75">
      <c r="A441" s="268"/>
      <c r="B441" s="272"/>
      <c r="C441" s="422" t="s">
        <v>732</v>
      </c>
      <c r="D441" s="423"/>
      <c r="E441" s="273">
        <v>5</v>
      </c>
      <c r="F441" s="274"/>
      <c r="G441" s="275"/>
      <c r="H441" s="276"/>
      <c r="I441" s="270"/>
      <c r="J441" s="277"/>
      <c r="K441" s="270"/>
      <c r="M441" s="271" t="s">
        <v>732</v>
      </c>
      <c r="O441" s="259"/>
    </row>
    <row r="442" spans="1:80" ht="12.75">
      <c r="A442" s="260">
        <v>83</v>
      </c>
      <c r="B442" s="261" t="s">
        <v>733</v>
      </c>
      <c r="C442" s="262" t="s">
        <v>734</v>
      </c>
      <c r="D442" s="263" t="s">
        <v>179</v>
      </c>
      <c r="E442" s="264">
        <v>4</v>
      </c>
      <c r="F442" s="264">
        <v>0</v>
      </c>
      <c r="G442" s="265">
        <f>E442*F442</f>
        <v>0</v>
      </c>
      <c r="H442" s="266">
        <v>0.00365</v>
      </c>
      <c r="I442" s="267">
        <f>E442*H442</f>
        <v>0.0146</v>
      </c>
      <c r="J442" s="266">
        <v>0</v>
      </c>
      <c r="K442" s="267">
        <f>E442*J442</f>
        <v>0</v>
      </c>
      <c r="O442" s="259">
        <v>2</v>
      </c>
      <c r="AA442" s="232">
        <v>1</v>
      </c>
      <c r="AB442" s="232">
        <v>7</v>
      </c>
      <c r="AC442" s="232">
        <v>7</v>
      </c>
      <c r="AZ442" s="232">
        <v>2</v>
      </c>
      <c r="BA442" s="232">
        <f>IF(AZ442=1,G442,0)</f>
        <v>0</v>
      </c>
      <c r="BB442" s="232">
        <f>IF(AZ442=2,G442,0)</f>
        <v>0</v>
      </c>
      <c r="BC442" s="232">
        <f>IF(AZ442=3,G442,0)</f>
        <v>0</v>
      </c>
      <c r="BD442" s="232">
        <f>IF(AZ442=4,G442,0)</f>
        <v>0</v>
      </c>
      <c r="BE442" s="232">
        <f>IF(AZ442=5,G442,0)</f>
        <v>0</v>
      </c>
      <c r="CA442" s="259">
        <v>1</v>
      </c>
      <c r="CB442" s="259">
        <v>7</v>
      </c>
    </row>
    <row r="443" spans="1:15" ht="12.75">
      <c r="A443" s="268"/>
      <c r="B443" s="272"/>
      <c r="C443" s="422" t="s">
        <v>735</v>
      </c>
      <c r="D443" s="423"/>
      <c r="E443" s="273">
        <v>4</v>
      </c>
      <c r="F443" s="274"/>
      <c r="G443" s="275"/>
      <c r="H443" s="276"/>
      <c r="I443" s="270"/>
      <c r="J443" s="277"/>
      <c r="K443" s="270"/>
      <c r="M443" s="271" t="s">
        <v>735</v>
      </c>
      <c r="O443" s="259"/>
    </row>
    <row r="444" spans="1:80" ht="12.75">
      <c r="A444" s="260">
        <v>84</v>
      </c>
      <c r="B444" s="261" t="s">
        <v>736</v>
      </c>
      <c r="C444" s="262" t="s">
        <v>737</v>
      </c>
      <c r="D444" s="263" t="s">
        <v>12</v>
      </c>
      <c r="E444" s="264">
        <v>0</v>
      </c>
      <c r="F444" s="264">
        <v>0</v>
      </c>
      <c r="G444" s="265">
        <f>E444*F444</f>
        <v>0</v>
      </c>
      <c r="H444" s="266">
        <v>0</v>
      </c>
      <c r="I444" s="267">
        <f>E444*H444</f>
        <v>0</v>
      </c>
      <c r="J444" s="266"/>
      <c r="K444" s="267">
        <f>E444*J444</f>
        <v>0</v>
      </c>
      <c r="O444" s="259">
        <v>2</v>
      </c>
      <c r="AA444" s="232">
        <v>7</v>
      </c>
      <c r="AB444" s="232">
        <v>1002</v>
      </c>
      <c r="AC444" s="232">
        <v>5</v>
      </c>
      <c r="AZ444" s="232">
        <v>2</v>
      </c>
      <c r="BA444" s="232">
        <f>IF(AZ444=1,G444,0)</f>
        <v>0</v>
      </c>
      <c r="BB444" s="232">
        <f>IF(AZ444=2,G444,0)</f>
        <v>0</v>
      </c>
      <c r="BC444" s="232">
        <f>IF(AZ444=3,G444,0)</f>
        <v>0</v>
      </c>
      <c r="BD444" s="232">
        <f>IF(AZ444=4,G444,0)</f>
        <v>0</v>
      </c>
      <c r="BE444" s="232">
        <f>IF(AZ444=5,G444,0)</f>
        <v>0</v>
      </c>
      <c r="CA444" s="259">
        <v>7</v>
      </c>
      <c r="CB444" s="259">
        <v>1002</v>
      </c>
    </row>
    <row r="445" spans="1:57" ht="12.75">
      <c r="A445" s="278"/>
      <c r="B445" s="279" t="s">
        <v>102</v>
      </c>
      <c r="C445" s="280" t="s">
        <v>726</v>
      </c>
      <c r="D445" s="281"/>
      <c r="E445" s="282"/>
      <c r="F445" s="283"/>
      <c r="G445" s="284">
        <f>SUM(G437:G444)</f>
        <v>0</v>
      </c>
      <c r="H445" s="285"/>
      <c r="I445" s="286">
        <f>SUM(I437:I444)</f>
        <v>0.03415</v>
      </c>
      <c r="J445" s="285"/>
      <c r="K445" s="286">
        <f>SUM(K437:K444)</f>
        <v>-0.1714</v>
      </c>
      <c r="O445" s="259">
        <v>4</v>
      </c>
      <c r="BA445" s="287">
        <f>SUM(BA437:BA444)</f>
        <v>0</v>
      </c>
      <c r="BB445" s="287">
        <f>SUM(BB437:BB444)</f>
        <v>0</v>
      </c>
      <c r="BC445" s="287">
        <f>SUM(BC437:BC444)</f>
        <v>0</v>
      </c>
      <c r="BD445" s="287">
        <f>SUM(BD437:BD444)</f>
        <v>0</v>
      </c>
      <c r="BE445" s="287">
        <f>SUM(BE437:BE444)</f>
        <v>0</v>
      </c>
    </row>
    <row r="446" spans="1:15" ht="12.75">
      <c r="A446" s="249" t="s">
        <v>98</v>
      </c>
      <c r="B446" s="250" t="s">
        <v>321</v>
      </c>
      <c r="C446" s="251" t="s">
        <v>322</v>
      </c>
      <c r="D446" s="252"/>
      <c r="E446" s="253"/>
      <c r="F446" s="253"/>
      <c r="G446" s="254"/>
      <c r="H446" s="255"/>
      <c r="I446" s="256"/>
      <c r="J446" s="257"/>
      <c r="K446" s="258"/>
      <c r="O446" s="259">
        <v>1</v>
      </c>
    </row>
    <row r="447" spans="1:80" ht="12.75">
      <c r="A447" s="260">
        <v>85</v>
      </c>
      <c r="B447" s="261" t="s">
        <v>324</v>
      </c>
      <c r="C447" s="262" t="s">
        <v>325</v>
      </c>
      <c r="D447" s="263" t="s">
        <v>326</v>
      </c>
      <c r="E447" s="264">
        <v>1</v>
      </c>
      <c r="F447" s="264">
        <f>'Topení fasáda'!E15</f>
        <v>0</v>
      </c>
      <c r="G447" s="265">
        <f>E447*F447</f>
        <v>0</v>
      </c>
      <c r="H447" s="266">
        <v>0</v>
      </c>
      <c r="I447" s="267">
        <f>E447*H447</f>
        <v>0</v>
      </c>
      <c r="J447" s="266">
        <v>0</v>
      </c>
      <c r="K447" s="267">
        <f>E447*J447</f>
        <v>0</v>
      </c>
      <c r="O447" s="259">
        <v>2</v>
      </c>
      <c r="AA447" s="232">
        <v>1</v>
      </c>
      <c r="AB447" s="232">
        <v>7</v>
      </c>
      <c r="AC447" s="232">
        <v>7</v>
      </c>
      <c r="AZ447" s="232">
        <v>2</v>
      </c>
      <c r="BA447" s="232">
        <f>IF(AZ447=1,G447,0)</f>
        <v>0</v>
      </c>
      <c r="BB447" s="232">
        <f>IF(AZ447=2,G447,0)</f>
        <v>0</v>
      </c>
      <c r="BC447" s="232">
        <f>IF(AZ447=3,G447,0)</f>
        <v>0</v>
      </c>
      <c r="BD447" s="232">
        <f>IF(AZ447=4,G447,0)</f>
        <v>0</v>
      </c>
      <c r="BE447" s="232">
        <f>IF(AZ447=5,G447,0)</f>
        <v>0</v>
      </c>
      <c r="CA447" s="259">
        <v>1</v>
      </c>
      <c r="CB447" s="259">
        <v>7</v>
      </c>
    </row>
    <row r="448" spans="1:57" ht="12.75">
      <c r="A448" s="278"/>
      <c r="B448" s="279" t="s">
        <v>102</v>
      </c>
      <c r="C448" s="280" t="s">
        <v>323</v>
      </c>
      <c r="D448" s="281"/>
      <c r="E448" s="282"/>
      <c r="F448" s="283"/>
      <c r="G448" s="284">
        <f>SUM(G446:G447)</f>
        <v>0</v>
      </c>
      <c r="H448" s="285"/>
      <c r="I448" s="286">
        <f>SUM(I446:I447)</f>
        <v>0</v>
      </c>
      <c r="J448" s="285"/>
      <c r="K448" s="286">
        <f>SUM(K446:K447)</f>
        <v>0</v>
      </c>
      <c r="O448" s="259">
        <v>4</v>
      </c>
      <c r="BA448" s="287">
        <f>SUM(BA446:BA447)</f>
        <v>0</v>
      </c>
      <c r="BB448" s="287">
        <f>SUM(BB446:BB447)</f>
        <v>0</v>
      </c>
      <c r="BC448" s="287">
        <f>SUM(BC446:BC447)</f>
        <v>0</v>
      </c>
      <c r="BD448" s="287">
        <f>SUM(BD446:BD447)</f>
        <v>0</v>
      </c>
      <c r="BE448" s="287">
        <f>SUM(BE446:BE447)</f>
        <v>0</v>
      </c>
    </row>
    <row r="449" spans="1:15" ht="12.75">
      <c r="A449" s="249" t="s">
        <v>98</v>
      </c>
      <c r="B449" s="250" t="s">
        <v>738</v>
      </c>
      <c r="C449" s="251" t="s">
        <v>739</v>
      </c>
      <c r="D449" s="252"/>
      <c r="E449" s="253"/>
      <c r="F449" s="253"/>
      <c r="G449" s="254"/>
      <c r="H449" s="255"/>
      <c r="I449" s="256"/>
      <c r="J449" s="257"/>
      <c r="K449" s="258"/>
      <c r="O449" s="259">
        <v>1</v>
      </c>
    </row>
    <row r="450" spans="1:80" ht="12.75">
      <c r="A450" s="260">
        <v>86</v>
      </c>
      <c r="B450" s="261" t="s">
        <v>741</v>
      </c>
      <c r="C450" s="262" t="s">
        <v>742</v>
      </c>
      <c r="D450" s="263" t="s">
        <v>189</v>
      </c>
      <c r="E450" s="264">
        <v>1112.5</v>
      </c>
      <c r="F450" s="264">
        <v>0</v>
      </c>
      <c r="G450" s="265">
        <f>E450*F450</f>
        <v>0</v>
      </c>
      <c r="H450" s="266">
        <v>0</v>
      </c>
      <c r="I450" s="267">
        <f>E450*H450</f>
        <v>0</v>
      </c>
      <c r="J450" s="266">
        <v>0</v>
      </c>
      <c r="K450" s="267">
        <f>E450*J450</f>
        <v>0</v>
      </c>
      <c r="O450" s="259">
        <v>2</v>
      </c>
      <c r="AA450" s="232">
        <v>1</v>
      </c>
      <c r="AB450" s="232">
        <v>7</v>
      </c>
      <c r="AC450" s="232">
        <v>7</v>
      </c>
      <c r="AZ450" s="232">
        <v>2</v>
      </c>
      <c r="BA450" s="232">
        <f>IF(AZ450=1,G450,0)</f>
        <v>0</v>
      </c>
      <c r="BB450" s="232">
        <f>IF(AZ450=2,G450,0)</f>
        <v>0</v>
      </c>
      <c r="BC450" s="232">
        <f>IF(AZ450=3,G450,0)</f>
        <v>0</v>
      </c>
      <c r="BD450" s="232">
        <f>IF(AZ450=4,G450,0)</f>
        <v>0</v>
      </c>
      <c r="BE450" s="232">
        <f>IF(AZ450=5,G450,0)</f>
        <v>0</v>
      </c>
      <c r="CA450" s="259">
        <v>1</v>
      </c>
      <c r="CB450" s="259">
        <v>7</v>
      </c>
    </row>
    <row r="451" spans="1:15" ht="12.75">
      <c r="A451" s="268"/>
      <c r="B451" s="272"/>
      <c r="C451" s="422" t="s">
        <v>743</v>
      </c>
      <c r="D451" s="423"/>
      <c r="E451" s="273">
        <v>1112.5</v>
      </c>
      <c r="F451" s="274"/>
      <c r="G451" s="275"/>
      <c r="H451" s="276"/>
      <c r="I451" s="270"/>
      <c r="J451" s="277"/>
      <c r="K451" s="270"/>
      <c r="M451" s="271" t="s">
        <v>743</v>
      </c>
      <c r="O451" s="259"/>
    </row>
    <row r="452" spans="1:80" ht="22.5">
      <c r="A452" s="260">
        <v>87</v>
      </c>
      <c r="B452" s="261" t="s">
        <v>744</v>
      </c>
      <c r="C452" s="262" t="s">
        <v>745</v>
      </c>
      <c r="D452" s="263" t="s">
        <v>146</v>
      </c>
      <c r="E452" s="264">
        <v>133.5</v>
      </c>
      <c r="F452" s="264">
        <v>0</v>
      </c>
      <c r="G452" s="265">
        <f>E452*F452</f>
        <v>0</v>
      </c>
      <c r="H452" s="266">
        <v>0.01177</v>
      </c>
      <c r="I452" s="267">
        <f>E452*H452</f>
        <v>1.5712949999999999</v>
      </c>
      <c r="J452" s="266">
        <v>0</v>
      </c>
      <c r="K452" s="267">
        <f>E452*J452</f>
        <v>0</v>
      </c>
      <c r="O452" s="259">
        <v>2</v>
      </c>
      <c r="AA452" s="232">
        <v>1</v>
      </c>
      <c r="AB452" s="232">
        <v>0</v>
      </c>
      <c r="AC452" s="232">
        <v>0</v>
      </c>
      <c r="AZ452" s="232">
        <v>2</v>
      </c>
      <c r="BA452" s="232">
        <f>IF(AZ452=1,G452,0)</f>
        <v>0</v>
      </c>
      <c r="BB452" s="232">
        <f>IF(AZ452=2,G452,0)</f>
        <v>0</v>
      </c>
      <c r="BC452" s="232">
        <f>IF(AZ452=3,G452,0)</f>
        <v>0</v>
      </c>
      <c r="BD452" s="232">
        <f>IF(AZ452=4,G452,0)</f>
        <v>0</v>
      </c>
      <c r="BE452" s="232">
        <f>IF(AZ452=5,G452,0)</f>
        <v>0</v>
      </c>
      <c r="CA452" s="259">
        <v>1</v>
      </c>
      <c r="CB452" s="259">
        <v>0</v>
      </c>
    </row>
    <row r="453" spans="1:15" ht="12.75">
      <c r="A453" s="268"/>
      <c r="B453" s="272"/>
      <c r="C453" s="422" t="s">
        <v>746</v>
      </c>
      <c r="D453" s="423"/>
      <c r="E453" s="273">
        <v>133.5</v>
      </c>
      <c r="F453" s="274"/>
      <c r="G453" s="275"/>
      <c r="H453" s="276"/>
      <c r="I453" s="270"/>
      <c r="J453" s="277"/>
      <c r="K453" s="270"/>
      <c r="M453" s="271" t="s">
        <v>746</v>
      </c>
      <c r="O453" s="259"/>
    </row>
    <row r="454" spans="1:80" ht="12.75">
      <c r="A454" s="260">
        <v>88</v>
      </c>
      <c r="B454" s="261" t="s">
        <v>747</v>
      </c>
      <c r="C454" s="262" t="s">
        <v>748</v>
      </c>
      <c r="D454" s="263" t="s">
        <v>146</v>
      </c>
      <c r="E454" s="264">
        <v>133.5</v>
      </c>
      <c r="F454" s="264">
        <v>0</v>
      </c>
      <c r="G454" s="265">
        <f>E454*F454</f>
        <v>0</v>
      </c>
      <c r="H454" s="266">
        <v>0.00024</v>
      </c>
      <c r="I454" s="267">
        <f>E454*H454</f>
        <v>0.03204</v>
      </c>
      <c r="J454" s="266">
        <v>0</v>
      </c>
      <c r="K454" s="267">
        <f>E454*J454</f>
        <v>0</v>
      </c>
      <c r="O454" s="259">
        <v>2</v>
      </c>
      <c r="AA454" s="232">
        <v>1</v>
      </c>
      <c r="AB454" s="232">
        <v>0</v>
      </c>
      <c r="AC454" s="232">
        <v>0</v>
      </c>
      <c r="AZ454" s="232">
        <v>2</v>
      </c>
      <c r="BA454" s="232">
        <f>IF(AZ454=1,G454,0)</f>
        <v>0</v>
      </c>
      <c r="BB454" s="232">
        <f>IF(AZ454=2,G454,0)</f>
        <v>0</v>
      </c>
      <c r="BC454" s="232">
        <f>IF(AZ454=3,G454,0)</f>
        <v>0</v>
      </c>
      <c r="BD454" s="232">
        <f>IF(AZ454=4,G454,0)</f>
        <v>0</v>
      </c>
      <c r="BE454" s="232">
        <f>IF(AZ454=5,G454,0)</f>
        <v>0</v>
      </c>
      <c r="CA454" s="259">
        <v>1</v>
      </c>
      <c r="CB454" s="259">
        <v>0</v>
      </c>
    </row>
    <row r="455" spans="1:15" ht="12.75">
      <c r="A455" s="268"/>
      <c r="B455" s="272"/>
      <c r="C455" s="422" t="s">
        <v>749</v>
      </c>
      <c r="D455" s="423"/>
      <c r="E455" s="273">
        <v>133.5</v>
      </c>
      <c r="F455" s="274"/>
      <c r="G455" s="275"/>
      <c r="H455" s="276"/>
      <c r="I455" s="270"/>
      <c r="J455" s="277"/>
      <c r="K455" s="270"/>
      <c r="M455" s="271" t="s">
        <v>749</v>
      </c>
      <c r="O455" s="259"/>
    </row>
    <row r="456" spans="1:80" ht="12.75">
      <c r="A456" s="260">
        <v>89</v>
      </c>
      <c r="B456" s="261" t="s">
        <v>750</v>
      </c>
      <c r="C456" s="262" t="s">
        <v>751</v>
      </c>
      <c r="D456" s="263" t="s">
        <v>146</v>
      </c>
      <c r="E456" s="264">
        <v>222.5</v>
      </c>
      <c r="F456" s="264">
        <v>0</v>
      </c>
      <c r="G456" s="265">
        <f>E456*F456</f>
        <v>0</v>
      </c>
      <c r="H456" s="266">
        <v>6E-05</v>
      </c>
      <c r="I456" s="267">
        <f>E456*H456</f>
        <v>0.01335</v>
      </c>
      <c r="J456" s="266">
        <v>0</v>
      </c>
      <c r="K456" s="267">
        <f>E456*J456</f>
        <v>0</v>
      </c>
      <c r="O456" s="259">
        <v>2</v>
      </c>
      <c r="AA456" s="232">
        <v>1</v>
      </c>
      <c r="AB456" s="232">
        <v>7</v>
      </c>
      <c r="AC456" s="232">
        <v>7</v>
      </c>
      <c r="AZ456" s="232">
        <v>2</v>
      </c>
      <c r="BA456" s="232">
        <f>IF(AZ456=1,G456,0)</f>
        <v>0</v>
      </c>
      <c r="BB456" s="232">
        <f>IF(AZ456=2,G456,0)</f>
        <v>0</v>
      </c>
      <c r="BC456" s="232">
        <f>IF(AZ456=3,G456,0)</f>
        <v>0</v>
      </c>
      <c r="BD456" s="232">
        <f>IF(AZ456=4,G456,0)</f>
        <v>0</v>
      </c>
      <c r="BE456" s="232">
        <f>IF(AZ456=5,G456,0)</f>
        <v>0</v>
      </c>
      <c r="CA456" s="259">
        <v>1</v>
      </c>
      <c r="CB456" s="259">
        <v>7</v>
      </c>
    </row>
    <row r="457" spans="1:15" ht="12.75">
      <c r="A457" s="268"/>
      <c r="B457" s="272"/>
      <c r="C457" s="422" t="s">
        <v>752</v>
      </c>
      <c r="D457" s="423"/>
      <c r="E457" s="273">
        <v>222.5</v>
      </c>
      <c r="F457" s="274"/>
      <c r="G457" s="275"/>
      <c r="H457" s="276"/>
      <c r="I457" s="270"/>
      <c r="J457" s="277"/>
      <c r="K457" s="270"/>
      <c r="M457" s="271" t="s">
        <v>752</v>
      </c>
      <c r="O457" s="259"/>
    </row>
    <row r="458" spans="1:80" ht="12.75">
      <c r="A458" s="260">
        <v>90</v>
      </c>
      <c r="B458" s="261" t="s">
        <v>753</v>
      </c>
      <c r="C458" s="262" t="s">
        <v>754</v>
      </c>
      <c r="D458" s="263" t="s">
        <v>189</v>
      </c>
      <c r="E458" s="264">
        <v>1225</v>
      </c>
      <c r="F458" s="264">
        <v>0</v>
      </c>
      <c r="G458" s="265">
        <f>E458*F458</f>
        <v>0</v>
      </c>
      <c r="H458" s="266">
        <v>0.00132</v>
      </c>
      <c r="I458" s="267">
        <f>E458*H458</f>
        <v>1.617</v>
      </c>
      <c r="J458" s="266"/>
      <c r="K458" s="267">
        <f>E458*J458</f>
        <v>0</v>
      </c>
      <c r="O458" s="259">
        <v>2</v>
      </c>
      <c r="AA458" s="232">
        <v>3</v>
      </c>
      <c r="AB458" s="232">
        <v>7</v>
      </c>
      <c r="AC458" s="232">
        <v>60510011</v>
      </c>
      <c r="AZ458" s="232">
        <v>2</v>
      </c>
      <c r="BA458" s="232">
        <f>IF(AZ458=1,G458,0)</f>
        <v>0</v>
      </c>
      <c r="BB458" s="232">
        <f>IF(AZ458=2,G458,0)</f>
        <v>0</v>
      </c>
      <c r="BC458" s="232">
        <f>IF(AZ458=3,G458,0)</f>
        <v>0</v>
      </c>
      <c r="BD458" s="232">
        <f>IF(AZ458=4,G458,0)</f>
        <v>0</v>
      </c>
      <c r="BE458" s="232">
        <f>IF(AZ458=5,G458,0)</f>
        <v>0</v>
      </c>
      <c r="CA458" s="259">
        <v>3</v>
      </c>
      <c r="CB458" s="259">
        <v>7</v>
      </c>
    </row>
    <row r="459" spans="1:15" ht="12.75">
      <c r="A459" s="268"/>
      <c r="B459" s="272"/>
      <c r="C459" s="432" t="s">
        <v>180</v>
      </c>
      <c r="D459" s="423"/>
      <c r="E459" s="298">
        <v>0</v>
      </c>
      <c r="F459" s="274"/>
      <c r="G459" s="275"/>
      <c r="H459" s="276"/>
      <c r="I459" s="270"/>
      <c r="J459" s="277"/>
      <c r="K459" s="270"/>
      <c r="M459" s="271" t="s">
        <v>180</v>
      </c>
      <c r="O459" s="259"/>
    </row>
    <row r="460" spans="1:15" ht="12.75">
      <c r="A460" s="268"/>
      <c r="B460" s="272"/>
      <c r="C460" s="432" t="s">
        <v>755</v>
      </c>
      <c r="D460" s="423"/>
      <c r="E460" s="298">
        <v>1223.75</v>
      </c>
      <c r="F460" s="274"/>
      <c r="G460" s="275"/>
      <c r="H460" s="276"/>
      <c r="I460" s="270"/>
      <c r="J460" s="277"/>
      <c r="K460" s="270"/>
      <c r="M460" s="271" t="s">
        <v>755</v>
      </c>
      <c r="O460" s="259"/>
    </row>
    <row r="461" spans="1:15" ht="12.75">
      <c r="A461" s="268"/>
      <c r="B461" s="272"/>
      <c r="C461" s="432" t="s">
        <v>182</v>
      </c>
      <c r="D461" s="423"/>
      <c r="E461" s="298">
        <v>1223.75</v>
      </c>
      <c r="F461" s="274"/>
      <c r="G461" s="275"/>
      <c r="H461" s="276"/>
      <c r="I461" s="270"/>
      <c r="J461" s="277"/>
      <c r="K461" s="270"/>
      <c r="M461" s="271" t="s">
        <v>182</v>
      </c>
      <c r="O461" s="259"/>
    </row>
    <row r="462" spans="1:15" ht="12.75">
      <c r="A462" s="268"/>
      <c r="B462" s="272"/>
      <c r="C462" s="422" t="s">
        <v>756</v>
      </c>
      <c r="D462" s="423"/>
      <c r="E462" s="273">
        <v>1225</v>
      </c>
      <c r="F462" s="274"/>
      <c r="G462" s="275"/>
      <c r="H462" s="276"/>
      <c r="I462" s="270"/>
      <c r="J462" s="277"/>
      <c r="K462" s="270"/>
      <c r="M462" s="271">
        <v>1225</v>
      </c>
      <c r="O462" s="259"/>
    </row>
    <row r="463" spans="1:80" ht="12.75">
      <c r="A463" s="260">
        <v>91</v>
      </c>
      <c r="B463" s="261" t="s">
        <v>757</v>
      </c>
      <c r="C463" s="262" t="s">
        <v>758</v>
      </c>
      <c r="D463" s="263" t="s">
        <v>12</v>
      </c>
      <c r="E463" s="264">
        <v>0</v>
      </c>
      <c r="F463" s="264">
        <v>0</v>
      </c>
      <c r="G463" s="265">
        <f>E463*F463</f>
        <v>0</v>
      </c>
      <c r="H463" s="266">
        <v>0</v>
      </c>
      <c r="I463" s="267">
        <f>E463*H463</f>
        <v>0</v>
      </c>
      <c r="J463" s="266"/>
      <c r="K463" s="267">
        <f>E463*J463</f>
        <v>0</v>
      </c>
      <c r="O463" s="259">
        <v>2</v>
      </c>
      <c r="AA463" s="232">
        <v>7</v>
      </c>
      <c r="AB463" s="232">
        <v>1002</v>
      </c>
      <c r="AC463" s="232">
        <v>5</v>
      </c>
      <c r="AZ463" s="232">
        <v>2</v>
      </c>
      <c r="BA463" s="232">
        <f>IF(AZ463=1,G463,0)</f>
        <v>0</v>
      </c>
      <c r="BB463" s="232">
        <f>IF(AZ463=2,G463,0)</f>
        <v>0</v>
      </c>
      <c r="BC463" s="232">
        <f>IF(AZ463=3,G463,0)</f>
        <v>0</v>
      </c>
      <c r="BD463" s="232">
        <f>IF(AZ463=4,G463,0)</f>
        <v>0</v>
      </c>
      <c r="BE463" s="232">
        <f>IF(AZ463=5,G463,0)</f>
        <v>0</v>
      </c>
      <c r="CA463" s="259">
        <v>7</v>
      </c>
      <c r="CB463" s="259">
        <v>1002</v>
      </c>
    </row>
    <row r="464" spans="1:57" ht="12.75">
      <c r="A464" s="278"/>
      <c r="B464" s="279" t="s">
        <v>102</v>
      </c>
      <c r="C464" s="280" t="s">
        <v>740</v>
      </c>
      <c r="D464" s="281"/>
      <c r="E464" s="282"/>
      <c r="F464" s="283"/>
      <c r="G464" s="284">
        <f>SUM(G449:G463)</f>
        <v>0</v>
      </c>
      <c r="H464" s="285"/>
      <c r="I464" s="286">
        <f>SUM(I449:I463)</f>
        <v>3.233685</v>
      </c>
      <c r="J464" s="285"/>
      <c r="K464" s="286">
        <f>SUM(K449:K463)</f>
        <v>0</v>
      </c>
      <c r="O464" s="259">
        <v>4</v>
      </c>
      <c r="BA464" s="287">
        <f>SUM(BA449:BA463)</f>
        <v>0</v>
      </c>
      <c r="BB464" s="287">
        <f>SUM(BB449:BB463)</f>
        <v>0</v>
      </c>
      <c r="BC464" s="287">
        <f>SUM(BC449:BC463)</f>
        <v>0</v>
      </c>
      <c r="BD464" s="287">
        <f>SUM(BD449:BD463)</f>
        <v>0</v>
      </c>
      <c r="BE464" s="287">
        <f>SUM(BE449:BE463)</f>
        <v>0</v>
      </c>
    </row>
    <row r="465" spans="1:15" ht="12.75">
      <c r="A465" s="249" t="s">
        <v>98</v>
      </c>
      <c r="B465" s="250" t="s">
        <v>759</v>
      </c>
      <c r="C465" s="251" t="s">
        <v>760</v>
      </c>
      <c r="D465" s="252"/>
      <c r="E465" s="253"/>
      <c r="F465" s="253"/>
      <c r="G465" s="254"/>
      <c r="H465" s="255"/>
      <c r="I465" s="256"/>
      <c r="J465" s="257"/>
      <c r="K465" s="258"/>
      <c r="O465" s="259">
        <v>1</v>
      </c>
    </row>
    <row r="466" spans="1:80" ht="12.75">
      <c r="A466" s="260">
        <v>92</v>
      </c>
      <c r="B466" s="261" t="s">
        <v>762</v>
      </c>
      <c r="C466" s="262" t="s">
        <v>763</v>
      </c>
      <c r="D466" s="263" t="s">
        <v>146</v>
      </c>
      <c r="E466" s="264">
        <v>27.5712</v>
      </c>
      <c r="F466" s="264">
        <v>0</v>
      </c>
      <c r="G466" s="265">
        <f>E466*F466</f>
        <v>0</v>
      </c>
      <c r="H466" s="266">
        <v>0</v>
      </c>
      <c r="I466" s="267">
        <f>E466*H466</f>
        <v>0</v>
      </c>
      <c r="J466" s="266">
        <v>-0.00732</v>
      </c>
      <c r="K466" s="267">
        <f>E466*J466</f>
        <v>-0.20182118400000001</v>
      </c>
      <c r="O466" s="259">
        <v>2</v>
      </c>
      <c r="AA466" s="232">
        <v>1</v>
      </c>
      <c r="AB466" s="232">
        <v>7</v>
      </c>
      <c r="AC466" s="232">
        <v>7</v>
      </c>
      <c r="AZ466" s="232">
        <v>2</v>
      </c>
      <c r="BA466" s="232">
        <f>IF(AZ466=1,G466,0)</f>
        <v>0</v>
      </c>
      <c r="BB466" s="232">
        <f>IF(AZ466=2,G466,0)</f>
        <v>0</v>
      </c>
      <c r="BC466" s="232">
        <f>IF(AZ466=3,G466,0)</f>
        <v>0</v>
      </c>
      <c r="BD466" s="232">
        <f>IF(AZ466=4,G466,0)</f>
        <v>0</v>
      </c>
      <c r="BE466" s="232">
        <f>IF(AZ466=5,G466,0)</f>
        <v>0</v>
      </c>
      <c r="CA466" s="259">
        <v>1</v>
      </c>
      <c r="CB466" s="259">
        <v>7</v>
      </c>
    </row>
    <row r="467" spans="1:15" ht="12.75">
      <c r="A467" s="268"/>
      <c r="B467" s="272"/>
      <c r="C467" s="422" t="s">
        <v>764</v>
      </c>
      <c r="D467" s="423"/>
      <c r="E467" s="273">
        <v>0</v>
      </c>
      <c r="F467" s="274"/>
      <c r="G467" s="275"/>
      <c r="H467" s="276"/>
      <c r="I467" s="270"/>
      <c r="J467" s="277"/>
      <c r="K467" s="270"/>
      <c r="M467" s="271" t="s">
        <v>764</v>
      </c>
      <c r="O467" s="259"/>
    </row>
    <row r="468" spans="1:15" ht="12.75">
      <c r="A468" s="268"/>
      <c r="B468" s="272"/>
      <c r="C468" s="422" t="s">
        <v>272</v>
      </c>
      <c r="D468" s="423"/>
      <c r="E468" s="273">
        <v>13.86</v>
      </c>
      <c r="F468" s="274"/>
      <c r="G468" s="275"/>
      <c r="H468" s="276"/>
      <c r="I468" s="270"/>
      <c r="J468" s="277"/>
      <c r="K468" s="270"/>
      <c r="M468" s="271" t="s">
        <v>272</v>
      </c>
      <c r="O468" s="259"/>
    </row>
    <row r="469" spans="1:15" ht="12.75">
      <c r="A469" s="268"/>
      <c r="B469" s="272"/>
      <c r="C469" s="422" t="s">
        <v>273</v>
      </c>
      <c r="D469" s="423"/>
      <c r="E469" s="273">
        <v>12.1905</v>
      </c>
      <c r="F469" s="274"/>
      <c r="G469" s="275"/>
      <c r="H469" s="276"/>
      <c r="I469" s="270"/>
      <c r="J469" s="277"/>
      <c r="K469" s="270"/>
      <c r="M469" s="271" t="s">
        <v>273</v>
      </c>
      <c r="O469" s="259"/>
    </row>
    <row r="470" spans="1:15" ht="12.75">
      <c r="A470" s="268"/>
      <c r="B470" s="272"/>
      <c r="C470" s="422" t="s">
        <v>307</v>
      </c>
      <c r="D470" s="423"/>
      <c r="E470" s="273">
        <v>1.5207</v>
      </c>
      <c r="F470" s="274"/>
      <c r="G470" s="275"/>
      <c r="H470" s="276"/>
      <c r="I470" s="270"/>
      <c r="J470" s="277"/>
      <c r="K470" s="270"/>
      <c r="M470" s="271" t="s">
        <v>307</v>
      </c>
      <c r="O470" s="259"/>
    </row>
    <row r="471" spans="1:80" ht="12.75">
      <c r="A471" s="260">
        <v>93</v>
      </c>
      <c r="B471" s="261" t="s">
        <v>765</v>
      </c>
      <c r="C471" s="262" t="s">
        <v>766</v>
      </c>
      <c r="D471" s="263" t="s">
        <v>189</v>
      </c>
      <c r="E471" s="264">
        <v>17.85</v>
      </c>
      <c r="F471" s="264">
        <v>0</v>
      </c>
      <c r="G471" s="265">
        <f>E471*F471</f>
        <v>0</v>
      </c>
      <c r="H471" s="266">
        <v>0</v>
      </c>
      <c r="I471" s="267">
        <f>E471*H471</f>
        <v>0</v>
      </c>
      <c r="J471" s="266">
        <v>-0.00298</v>
      </c>
      <c r="K471" s="267">
        <f>E471*J471</f>
        <v>-0.053193000000000004</v>
      </c>
      <c r="O471" s="259">
        <v>2</v>
      </c>
      <c r="AA471" s="232">
        <v>1</v>
      </c>
      <c r="AB471" s="232">
        <v>7</v>
      </c>
      <c r="AC471" s="232">
        <v>7</v>
      </c>
      <c r="AZ471" s="232">
        <v>2</v>
      </c>
      <c r="BA471" s="232">
        <f>IF(AZ471=1,G471,0)</f>
        <v>0</v>
      </c>
      <c r="BB471" s="232">
        <f>IF(AZ471=2,G471,0)</f>
        <v>0</v>
      </c>
      <c r="BC471" s="232">
        <f>IF(AZ471=3,G471,0)</f>
        <v>0</v>
      </c>
      <c r="BD471" s="232">
        <f>IF(AZ471=4,G471,0)</f>
        <v>0</v>
      </c>
      <c r="BE471" s="232">
        <f>IF(AZ471=5,G471,0)</f>
        <v>0</v>
      </c>
      <c r="CA471" s="259">
        <v>1</v>
      </c>
      <c r="CB471" s="259">
        <v>7</v>
      </c>
    </row>
    <row r="472" spans="1:80" ht="12.75">
      <c r="A472" s="260">
        <v>94</v>
      </c>
      <c r="B472" s="261" t="s">
        <v>767</v>
      </c>
      <c r="C472" s="262" t="s">
        <v>768</v>
      </c>
      <c r="D472" s="263" t="s">
        <v>189</v>
      </c>
      <c r="E472" s="264">
        <v>263.1</v>
      </c>
      <c r="F472" s="264">
        <v>0</v>
      </c>
      <c r="G472" s="265">
        <f>E472*F472</f>
        <v>0</v>
      </c>
      <c r="H472" s="266">
        <v>0</v>
      </c>
      <c r="I472" s="267">
        <f>E472*H472</f>
        <v>0</v>
      </c>
      <c r="J472" s="266">
        <v>-0.00135</v>
      </c>
      <c r="K472" s="267">
        <f>E472*J472</f>
        <v>-0.35518500000000003</v>
      </c>
      <c r="O472" s="259">
        <v>2</v>
      </c>
      <c r="AA472" s="232">
        <v>1</v>
      </c>
      <c r="AB472" s="232">
        <v>7</v>
      </c>
      <c r="AC472" s="232">
        <v>7</v>
      </c>
      <c r="AZ472" s="232">
        <v>2</v>
      </c>
      <c r="BA472" s="232">
        <f>IF(AZ472=1,G472,0)</f>
        <v>0</v>
      </c>
      <c r="BB472" s="232">
        <f>IF(AZ472=2,G472,0)</f>
        <v>0</v>
      </c>
      <c r="BC472" s="232">
        <f>IF(AZ472=3,G472,0)</f>
        <v>0</v>
      </c>
      <c r="BD472" s="232">
        <f>IF(AZ472=4,G472,0)</f>
        <v>0</v>
      </c>
      <c r="BE472" s="232">
        <f>IF(AZ472=5,G472,0)</f>
        <v>0</v>
      </c>
      <c r="CA472" s="259">
        <v>1</v>
      </c>
      <c r="CB472" s="259">
        <v>7</v>
      </c>
    </row>
    <row r="473" spans="1:80" ht="12.75">
      <c r="A473" s="260">
        <v>95</v>
      </c>
      <c r="B473" s="261" t="s">
        <v>769</v>
      </c>
      <c r="C473" s="262" t="s">
        <v>770</v>
      </c>
      <c r="D473" s="263" t="s">
        <v>189</v>
      </c>
      <c r="E473" s="264">
        <v>445</v>
      </c>
      <c r="F473" s="264">
        <v>0</v>
      </c>
      <c r="G473" s="265">
        <f>E473*F473</f>
        <v>0</v>
      </c>
      <c r="H473" s="266">
        <v>0</v>
      </c>
      <c r="I473" s="267">
        <f>E473*H473</f>
        <v>0</v>
      </c>
      <c r="J473" s="266">
        <v>-0.00175</v>
      </c>
      <c r="K473" s="267">
        <f>E473*J473</f>
        <v>-0.77875</v>
      </c>
      <c r="O473" s="259">
        <v>2</v>
      </c>
      <c r="AA473" s="232">
        <v>1</v>
      </c>
      <c r="AB473" s="232">
        <v>7</v>
      </c>
      <c r="AC473" s="232">
        <v>7</v>
      </c>
      <c r="AZ473" s="232">
        <v>2</v>
      </c>
      <c r="BA473" s="232">
        <f>IF(AZ473=1,G473,0)</f>
        <v>0</v>
      </c>
      <c r="BB473" s="232">
        <f>IF(AZ473=2,G473,0)</f>
        <v>0</v>
      </c>
      <c r="BC473" s="232">
        <f>IF(AZ473=3,G473,0)</f>
        <v>0</v>
      </c>
      <c r="BD473" s="232">
        <f>IF(AZ473=4,G473,0)</f>
        <v>0</v>
      </c>
      <c r="BE473" s="232">
        <f>IF(AZ473=5,G473,0)</f>
        <v>0</v>
      </c>
      <c r="CA473" s="259">
        <v>1</v>
      </c>
      <c r="CB473" s="259">
        <v>7</v>
      </c>
    </row>
    <row r="474" spans="1:80" ht="12.75">
      <c r="A474" s="260">
        <v>96</v>
      </c>
      <c r="B474" s="261" t="s">
        <v>771</v>
      </c>
      <c r="C474" s="262" t="s">
        <v>772</v>
      </c>
      <c r="D474" s="263" t="s">
        <v>189</v>
      </c>
      <c r="E474" s="264">
        <v>3</v>
      </c>
      <c r="F474" s="264">
        <v>0</v>
      </c>
      <c r="G474" s="265">
        <f>E474*F474</f>
        <v>0</v>
      </c>
      <c r="H474" s="266">
        <v>0</v>
      </c>
      <c r="I474" s="267">
        <f>E474*H474</f>
        <v>0</v>
      </c>
      <c r="J474" s="266">
        <v>-0.00338</v>
      </c>
      <c r="K474" s="267">
        <f>E474*J474</f>
        <v>-0.01014</v>
      </c>
      <c r="O474" s="259">
        <v>2</v>
      </c>
      <c r="AA474" s="232">
        <v>1</v>
      </c>
      <c r="AB474" s="232">
        <v>7</v>
      </c>
      <c r="AC474" s="232">
        <v>7</v>
      </c>
      <c r="AZ474" s="232">
        <v>2</v>
      </c>
      <c r="BA474" s="232">
        <f>IF(AZ474=1,G474,0)</f>
        <v>0</v>
      </c>
      <c r="BB474" s="232">
        <f>IF(AZ474=2,G474,0)</f>
        <v>0</v>
      </c>
      <c r="BC474" s="232">
        <f>IF(AZ474=3,G474,0)</f>
        <v>0</v>
      </c>
      <c r="BD474" s="232">
        <f>IF(AZ474=4,G474,0)</f>
        <v>0</v>
      </c>
      <c r="BE474" s="232">
        <f>IF(AZ474=5,G474,0)</f>
        <v>0</v>
      </c>
      <c r="CA474" s="259">
        <v>1</v>
      </c>
      <c r="CB474" s="259">
        <v>7</v>
      </c>
    </row>
    <row r="475" spans="1:80" ht="12.75">
      <c r="A475" s="260">
        <v>97</v>
      </c>
      <c r="B475" s="261" t="s">
        <v>773</v>
      </c>
      <c r="C475" s="262" t="s">
        <v>774</v>
      </c>
      <c r="D475" s="263" t="s">
        <v>189</v>
      </c>
      <c r="E475" s="264">
        <v>20.2</v>
      </c>
      <c r="F475" s="264">
        <v>0</v>
      </c>
      <c r="G475" s="265">
        <f>E475*F475</f>
        <v>0</v>
      </c>
      <c r="H475" s="266">
        <v>0.00261</v>
      </c>
      <c r="I475" s="267">
        <f>E475*H475</f>
        <v>0.052722</v>
      </c>
      <c r="J475" s="266">
        <v>0</v>
      </c>
      <c r="K475" s="267">
        <f>E475*J475</f>
        <v>0</v>
      </c>
      <c r="O475" s="259">
        <v>2</v>
      </c>
      <c r="AA475" s="232">
        <v>1</v>
      </c>
      <c r="AB475" s="232">
        <v>7</v>
      </c>
      <c r="AC475" s="232">
        <v>7</v>
      </c>
      <c r="AZ475" s="232">
        <v>2</v>
      </c>
      <c r="BA475" s="232">
        <f>IF(AZ475=1,G475,0)</f>
        <v>0</v>
      </c>
      <c r="BB475" s="232">
        <f>IF(AZ475=2,G475,0)</f>
        <v>0</v>
      </c>
      <c r="BC475" s="232">
        <f>IF(AZ475=3,G475,0)</f>
        <v>0</v>
      </c>
      <c r="BD475" s="232">
        <f>IF(AZ475=4,G475,0)</f>
        <v>0</v>
      </c>
      <c r="BE475" s="232">
        <f>IF(AZ475=5,G475,0)</f>
        <v>0</v>
      </c>
      <c r="CA475" s="259">
        <v>1</v>
      </c>
      <c r="CB475" s="259">
        <v>7</v>
      </c>
    </row>
    <row r="476" spans="1:15" ht="12.75">
      <c r="A476" s="268"/>
      <c r="B476" s="272"/>
      <c r="C476" s="422" t="s">
        <v>775</v>
      </c>
      <c r="D476" s="423"/>
      <c r="E476" s="273">
        <v>20.2</v>
      </c>
      <c r="F476" s="274"/>
      <c r="G476" s="275"/>
      <c r="H476" s="276"/>
      <c r="I476" s="270"/>
      <c r="J476" s="277"/>
      <c r="K476" s="270"/>
      <c r="M476" s="271" t="s">
        <v>775</v>
      </c>
      <c r="O476" s="259"/>
    </row>
    <row r="477" spans="1:80" ht="12.75">
      <c r="A477" s="260">
        <v>98</v>
      </c>
      <c r="B477" s="261" t="s">
        <v>776</v>
      </c>
      <c r="C477" s="262" t="s">
        <v>777</v>
      </c>
      <c r="D477" s="263" t="s">
        <v>189</v>
      </c>
      <c r="E477" s="264">
        <v>3</v>
      </c>
      <c r="F477" s="264">
        <v>0</v>
      </c>
      <c r="G477" s="265">
        <f>E477*F477</f>
        <v>0</v>
      </c>
      <c r="H477" s="266">
        <v>0.00334</v>
      </c>
      <c r="I477" s="267">
        <f>E477*H477</f>
        <v>0.010020000000000001</v>
      </c>
      <c r="J477" s="266">
        <v>0</v>
      </c>
      <c r="K477" s="267">
        <f>E477*J477</f>
        <v>0</v>
      </c>
      <c r="O477" s="259">
        <v>2</v>
      </c>
      <c r="AA477" s="232">
        <v>1</v>
      </c>
      <c r="AB477" s="232">
        <v>7</v>
      </c>
      <c r="AC477" s="232">
        <v>7</v>
      </c>
      <c r="AZ477" s="232">
        <v>2</v>
      </c>
      <c r="BA477" s="232">
        <f>IF(AZ477=1,G477,0)</f>
        <v>0</v>
      </c>
      <c r="BB477" s="232">
        <f>IF(AZ477=2,G477,0)</f>
        <v>0</v>
      </c>
      <c r="BC477" s="232">
        <f>IF(AZ477=3,G477,0)</f>
        <v>0</v>
      </c>
      <c r="BD477" s="232">
        <f>IF(AZ477=4,G477,0)</f>
        <v>0</v>
      </c>
      <c r="BE477" s="232">
        <f>IF(AZ477=5,G477,0)</f>
        <v>0</v>
      </c>
      <c r="CA477" s="259">
        <v>1</v>
      </c>
      <c r="CB477" s="259">
        <v>7</v>
      </c>
    </row>
    <row r="478" spans="1:15" ht="12.75">
      <c r="A478" s="268"/>
      <c r="B478" s="272"/>
      <c r="C478" s="422" t="s">
        <v>778</v>
      </c>
      <c r="D478" s="423"/>
      <c r="E478" s="273">
        <v>3</v>
      </c>
      <c r="F478" s="274"/>
      <c r="G478" s="275"/>
      <c r="H478" s="276"/>
      <c r="I478" s="270"/>
      <c r="J478" s="277"/>
      <c r="K478" s="270"/>
      <c r="M478" s="271" t="s">
        <v>778</v>
      </c>
      <c r="O478" s="259"/>
    </row>
    <row r="479" spans="1:80" ht="22.5">
      <c r="A479" s="260">
        <v>99</v>
      </c>
      <c r="B479" s="261" t="s">
        <v>779</v>
      </c>
      <c r="C479" s="262" t="s">
        <v>780</v>
      </c>
      <c r="D479" s="263" t="s">
        <v>189</v>
      </c>
      <c r="E479" s="264">
        <v>263.1</v>
      </c>
      <c r="F479" s="264">
        <v>0</v>
      </c>
      <c r="G479" s="265">
        <f>E479*F479</f>
        <v>0</v>
      </c>
      <c r="H479" s="266">
        <v>0.00272</v>
      </c>
      <c r="I479" s="267">
        <f>E479*H479</f>
        <v>0.7156320000000002</v>
      </c>
      <c r="J479" s="266">
        <v>0</v>
      </c>
      <c r="K479" s="267">
        <f>E479*J479</f>
        <v>0</v>
      </c>
      <c r="O479" s="259">
        <v>2</v>
      </c>
      <c r="AA479" s="232">
        <v>1</v>
      </c>
      <c r="AB479" s="232">
        <v>7</v>
      </c>
      <c r="AC479" s="232">
        <v>7</v>
      </c>
      <c r="AZ479" s="232">
        <v>2</v>
      </c>
      <c r="BA479" s="232">
        <f>IF(AZ479=1,G479,0)</f>
        <v>0</v>
      </c>
      <c r="BB479" s="232">
        <f>IF(AZ479=2,G479,0)</f>
        <v>0</v>
      </c>
      <c r="BC479" s="232">
        <f>IF(AZ479=3,G479,0)</f>
        <v>0</v>
      </c>
      <c r="BD479" s="232">
        <f>IF(AZ479=4,G479,0)</f>
        <v>0</v>
      </c>
      <c r="BE479" s="232">
        <f>IF(AZ479=5,G479,0)</f>
        <v>0</v>
      </c>
      <c r="CA479" s="259">
        <v>1</v>
      </c>
      <c r="CB479" s="259">
        <v>7</v>
      </c>
    </row>
    <row r="480" spans="1:15" ht="12.75">
      <c r="A480" s="268"/>
      <c r="B480" s="272"/>
      <c r="C480" s="422" t="s">
        <v>781</v>
      </c>
      <c r="D480" s="423"/>
      <c r="E480" s="273">
        <v>0</v>
      </c>
      <c r="F480" s="274"/>
      <c r="G480" s="275"/>
      <c r="H480" s="276"/>
      <c r="I480" s="270"/>
      <c r="J480" s="277"/>
      <c r="K480" s="270"/>
      <c r="M480" s="271" t="s">
        <v>781</v>
      </c>
      <c r="O480" s="259"/>
    </row>
    <row r="481" spans="1:15" ht="12.75">
      <c r="A481" s="268"/>
      <c r="B481" s="272"/>
      <c r="C481" s="422" t="s">
        <v>782</v>
      </c>
      <c r="D481" s="423"/>
      <c r="E481" s="273">
        <v>18.9</v>
      </c>
      <c r="F481" s="274"/>
      <c r="G481" s="275"/>
      <c r="H481" s="276"/>
      <c r="I481" s="270"/>
      <c r="J481" s="277"/>
      <c r="K481" s="270"/>
      <c r="M481" s="271" t="s">
        <v>782</v>
      </c>
      <c r="O481" s="259"/>
    </row>
    <row r="482" spans="1:15" ht="12.75">
      <c r="A482" s="268"/>
      <c r="B482" s="272"/>
      <c r="C482" s="422" t="s">
        <v>783</v>
      </c>
      <c r="D482" s="423"/>
      <c r="E482" s="273">
        <v>17.25</v>
      </c>
      <c r="F482" s="274"/>
      <c r="G482" s="275"/>
      <c r="H482" s="276"/>
      <c r="I482" s="270"/>
      <c r="J482" s="277"/>
      <c r="K482" s="270"/>
      <c r="M482" s="271" t="s">
        <v>783</v>
      </c>
      <c r="O482" s="259"/>
    </row>
    <row r="483" spans="1:15" ht="12.75">
      <c r="A483" s="268"/>
      <c r="B483" s="272"/>
      <c r="C483" s="422" t="s">
        <v>784</v>
      </c>
      <c r="D483" s="423"/>
      <c r="E483" s="273">
        <v>132</v>
      </c>
      <c r="F483" s="274"/>
      <c r="G483" s="275"/>
      <c r="H483" s="276"/>
      <c r="I483" s="270"/>
      <c r="J483" s="277"/>
      <c r="K483" s="270"/>
      <c r="M483" s="271" t="s">
        <v>784</v>
      </c>
      <c r="O483" s="259"/>
    </row>
    <row r="484" spans="1:15" ht="12.75">
      <c r="A484" s="268"/>
      <c r="B484" s="272"/>
      <c r="C484" s="422" t="s">
        <v>785</v>
      </c>
      <c r="D484" s="423"/>
      <c r="E484" s="273">
        <v>14.7</v>
      </c>
      <c r="F484" s="274"/>
      <c r="G484" s="275"/>
      <c r="H484" s="276"/>
      <c r="I484" s="270"/>
      <c r="J484" s="277"/>
      <c r="K484" s="270"/>
      <c r="M484" s="271" t="s">
        <v>785</v>
      </c>
      <c r="O484" s="259"/>
    </row>
    <row r="485" spans="1:15" ht="12.75">
      <c r="A485" s="268"/>
      <c r="B485" s="272"/>
      <c r="C485" s="422" t="s">
        <v>786</v>
      </c>
      <c r="D485" s="423"/>
      <c r="E485" s="273">
        <v>18</v>
      </c>
      <c r="F485" s="274"/>
      <c r="G485" s="275"/>
      <c r="H485" s="276"/>
      <c r="I485" s="270"/>
      <c r="J485" s="277"/>
      <c r="K485" s="270"/>
      <c r="M485" s="271" t="s">
        <v>786</v>
      </c>
      <c r="O485" s="259"/>
    </row>
    <row r="486" spans="1:15" ht="12.75">
      <c r="A486" s="268"/>
      <c r="B486" s="272"/>
      <c r="C486" s="422" t="s">
        <v>787</v>
      </c>
      <c r="D486" s="423"/>
      <c r="E486" s="273">
        <v>57</v>
      </c>
      <c r="F486" s="274"/>
      <c r="G486" s="275"/>
      <c r="H486" s="276"/>
      <c r="I486" s="270"/>
      <c r="J486" s="277"/>
      <c r="K486" s="270"/>
      <c r="M486" s="271" t="s">
        <v>787</v>
      </c>
      <c r="O486" s="259"/>
    </row>
    <row r="487" spans="1:15" ht="12.75">
      <c r="A487" s="268"/>
      <c r="B487" s="272"/>
      <c r="C487" s="422" t="s">
        <v>788</v>
      </c>
      <c r="D487" s="423"/>
      <c r="E487" s="273">
        <v>5.25</v>
      </c>
      <c r="F487" s="274"/>
      <c r="G487" s="275"/>
      <c r="H487" s="276"/>
      <c r="I487" s="270"/>
      <c r="J487" s="277"/>
      <c r="K487" s="270"/>
      <c r="M487" s="271" t="s">
        <v>788</v>
      </c>
      <c r="O487" s="259"/>
    </row>
    <row r="488" spans="1:80" ht="22.5">
      <c r="A488" s="260">
        <v>100</v>
      </c>
      <c r="B488" s="261" t="s">
        <v>789</v>
      </c>
      <c r="C488" s="262" t="s">
        <v>790</v>
      </c>
      <c r="D488" s="263" t="s">
        <v>189</v>
      </c>
      <c r="E488" s="264">
        <v>27.5</v>
      </c>
      <c r="F488" s="264">
        <v>0</v>
      </c>
      <c r="G488" s="265">
        <f>E488*F488</f>
        <v>0</v>
      </c>
      <c r="H488" s="266">
        <v>0.00334</v>
      </c>
      <c r="I488" s="267">
        <f>E488*H488</f>
        <v>0.09185</v>
      </c>
      <c r="J488" s="266">
        <v>0</v>
      </c>
      <c r="K488" s="267">
        <f>E488*J488</f>
        <v>0</v>
      </c>
      <c r="O488" s="259">
        <v>2</v>
      </c>
      <c r="AA488" s="232">
        <v>1</v>
      </c>
      <c r="AB488" s="232">
        <v>7</v>
      </c>
      <c r="AC488" s="232">
        <v>7</v>
      </c>
      <c r="AZ488" s="232">
        <v>2</v>
      </c>
      <c r="BA488" s="232">
        <f>IF(AZ488=1,G488,0)</f>
        <v>0</v>
      </c>
      <c r="BB488" s="232">
        <f>IF(AZ488=2,G488,0)</f>
        <v>0</v>
      </c>
      <c r="BC488" s="232">
        <f>IF(AZ488=3,G488,0)</f>
        <v>0</v>
      </c>
      <c r="BD488" s="232">
        <f>IF(AZ488=4,G488,0)</f>
        <v>0</v>
      </c>
      <c r="BE488" s="232">
        <f>IF(AZ488=5,G488,0)</f>
        <v>0</v>
      </c>
      <c r="CA488" s="259">
        <v>1</v>
      </c>
      <c r="CB488" s="259">
        <v>7</v>
      </c>
    </row>
    <row r="489" spans="1:15" ht="12.75">
      <c r="A489" s="268"/>
      <c r="B489" s="272"/>
      <c r="C489" s="422" t="s">
        <v>791</v>
      </c>
      <c r="D489" s="423"/>
      <c r="E489" s="273">
        <v>27.5</v>
      </c>
      <c r="F489" s="274"/>
      <c r="G489" s="275"/>
      <c r="H489" s="276"/>
      <c r="I489" s="270"/>
      <c r="J489" s="277"/>
      <c r="K489" s="270"/>
      <c r="M489" s="271" t="s">
        <v>791</v>
      </c>
      <c r="O489" s="259"/>
    </row>
    <row r="490" spans="1:80" ht="12.75">
      <c r="A490" s="260">
        <v>101</v>
      </c>
      <c r="B490" s="261" t="s">
        <v>792</v>
      </c>
      <c r="C490" s="262" t="s">
        <v>793</v>
      </c>
      <c r="D490" s="263" t="s">
        <v>189</v>
      </c>
      <c r="E490" s="264">
        <v>14.15</v>
      </c>
      <c r="F490" s="264">
        <v>0</v>
      </c>
      <c r="G490" s="265">
        <f>E490*F490</f>
        <v>0</v>
      </c>
      <c r="H490" s="266">
        <v>0.00202</v>
      </c>
      <c r="I490" s="267">
        <f>E490*H490</f>
        <v>0.028583</v>
      </c>
      <c r="J490" s="266">
        <v>0</v>
      </c>
      <c r="K490" s="267">
        <f>E490*J490</f>
        <v>0</v>
      </c>
      <c r="O490" s="259">
        <v>2</v>
      </c>
      <c r="AA490" s="232">
        <v>1</v>
      </c>
      <c r="AB490" s="232">
        <v>7</v>
      </c>
      <c r="AC490" s="232">
        <v>7</v>
      </c>
      <c r="AZ490" s="232">
        <v>2</v>
      </c>
      <c r="BA490" s="232">
        <f>IF(AZ490=1,G490,0)</f>
        <v>0</v>
      </c>
      <c r="BB490" s="232">
        <f>IF(AZ490=2,G490,0)</f>
        <v>0</v>
      </c>
      <c r="BC490" s="232">
        <f>IF(AZ490=3,G490,0)</f>
        <v>0</v>
      </c>
      <c r="BD490" s="232">
        <f>IF(AZ490=4,G490,0)</f>
        <v>0</v>
      </c>
      <c r="BE490" s="232">
        <f>IF(AZ490=5,G490,0)</f>
        <v>0</v>
      </c>
      <c r="CA490" s="259">
        <v>1</v>
      </c>
      <c r="CB490" s="259">
        <v>7</v>
      </c>
    </row>
    <row r="491" spans="1:15" ht="12.75">
      <c r="A491" s="268"/>
      <c r="B491" s="272"/>
      <c r="C491" s="422" t="s">
        <v>794</v>
      </c>
      <c r="D491" s="423"/>
      <c r="E491" s="273">
        <v>14.15</v>
      </c>
      <c r="F491" s="274"/>
      <c r="G491" s="275"/>
      <c r="H491" s="276"/>
      <c r="I491" s="270"/>
      <c r="J491" s="277"/>
      <c r="K491" s="270"/>
      <c r="M491" s="271" t="s">
        <v>794</v>
      </c>
      <c r="O491" s="259"/>
    </row>
    <row r="492" spans="1:80" ht="12.75">
      <c r="A492" s="260">
        <v>102</v>
      </c>
      <c r="B492" s="261" t="s">
        <v>795</v>
      </c>
      <c r="C492" s="262" t="s">
        <v>796</v>
      </c>
      <c r="D492" s="263" t="s">
        <v>189</v>
      </c>
      <c r="E492" s="264">
        <v>17.85</v>
      </c>
      <c r="F492" s="264">
        <v>0</v>
      </c>
      <c r="G492" s="265">
        <f>E492*F492</f>
        <v>0</v>
      </c>
      <c r="H492" s="266">
        <v>0.00158</v>
      </c>
      <c r="I492" s="267">
        <f>E492*H492</f>
        <v>0.028203000000000002</v>
      </c>
      <c r="J492" s="266">
        <v>0</v>
      </c>
      <c r="K492" s="267">
        <f>E492*J492</f>
        <v>0</v>
      </c>
      <c r="O492" s="259">
        <v>2</v>
      </c>
      <c r="AA492" s="232">
        <v>1</v>
      </c>
      <c r="AB492" s="232">
        <v>7</v>
      </c>
      <c r="AC492" s="232">
        <v>7</v>
      </c>
      <c r="AZ492" s="232">
        <v>2</v>
      </c>
      <c r="BA492" s="232">
        <f>IF(AZ492=1,G492,0)</f>
        <v>0</v>
      </c>
      <c r="BB492" s="232">
        <f>IF(AZ492=2,G492,0)</f>
        <v>0</v>
      </c>
      <c r="BC492" s="232">
        <f>IF(AZ492=3,G492,0)</f>
        <v>0</v>
      </c>
      <c r="BD492" s="232">
        <f>IF(AZ492=4,G492,0)</f>
        <v>0</v>
      </c>
      <c r="BE492" s="232">
        <f>IF(AZ492=5,G492,0)</f>
        <v>0</v>
      </c>
      <c r="CA492" s="259">
        <v>1</v>
      </c>
      <c r="CB492" s="259">
        <v>7</v>
      </c>
    </row>
    <row r="493" spans="1:15" ht="12.75">
      <c r="A493" s="268"/>
      <c r="B493" s="272"/>
      <c r="C493" s="422" t="s">
        <v>797</v>
      </c>
      <c r="D493" s="423"/>
      <c r="E493" s="273">
        <v>17.85</v>
      </c>
      <c r="F493" s="274"/>
      <c r="G493" s="275"/>
      <c r="H493" s="276"/>
      <c r="I493" s="270"/>
      <c r="J493" s="277"/>
      <c r="K493" s="270"/>
      <c r="M493" s="271" t="s">
        <v>797</v>
      </c>
      <c r="O493" s="259"/>
    </row>
    <row r="494" spans="1:80" ht="22.5">
      <c r="A494" s="260">
        <v>103</v>
      </c>
      <c r="B494" s="261" t="s">
        <v>798</v>
      </c>
      <c r="C494" s="262" t="s">
        <v>799</v>
      </c>
      <c r="D494" s="263" t="s">
        <v>189</v>
      </c>
      <c r="E494" s="264">
        <v>445</v>
      </c>
      <c r="F494" s="264">
        <v>0</v>
      </c>
      <c r="G494" s="265">
        <f>E494*F494</f>
        <v>0</v>
      </c>
      <c r="H494" s="266">
        <v>0.00272</v>
      </c>
      <c r="I494" s="267">
        <f>E494*H494</f>
        <v>1.2104000000000001</v>
      </c>
      <c r="J494" s="266">
        <v>0</v>
      </c>
      <c r="K494" s="267">
        <f>E494*J494</f>
        <v>0</v>
      </c>
      <c r="O494" s="259">
        <v>2</v>
      </c>
      <c r="AA494" s="232">
        <v>1</v>
      </c>
      <c r="AB494" s="232">
        <v>7</v>
      </c>
      <c r="AC494" s="232">
        <v>7</v>
      </c>
      <c r="AZ494" s="232">
        <v>2</v>
      </c>
      <c r="BA494" s="232">
        <f>IF(AZ494=1,G494,0)</f>
        <v>0</v>
      </c>
      <c r="BB494" s="232">
        <f>IF(AZ494=2,G494,0)</f>
        <v>0</v>
      </c>
      <c r="BC494" s="232">
        <f>IF(AZ494=3,G494,0)</f>
        <v>0</v>
      </c>
      <c r="BD494" s="232">
        <f>IF(AZ494=4,G494,0)</f>
        <v>0</v>
      </c>
      <c r="BE494" s="232">
        <f>IF(AZ494=5,G494,0)</f>
        <v>0</v>
      </c>
      <c r="CA494" s="259">
        <v>1</v>
      </c>
      <c r="CB494" s="259">
        <v>7</v>
      </c>
    </row>
    <row r="495" spans="1:15" ht="12.75">
      <c r="A495" s="268"/>
      <c r="B495" s="272"/>
      <c r="C495" s="422" t="s">
        <v>800</v>
      </c>
      <c r="D495" s="423"/>
      <c r="E495" s="273">
        <v>445</v>
      </c>
      <c r="F495" s="274"/>
      <c r="G495" s="275"/>
      <c r="H495" s="276"/>
      <c r="I495" s="270"/>
      <c r="J495" s="277"/>
      <c r="K495" s="270"/>
      <c r="M495" s="271" t="s">
        <v>800</v>
      </c>
      <c r="O495" s="259"/>
    </row>
    <row r="496" spans="1:80" ht="12.75">
      <c r="A496" s="260">
        <v>104</v>
      </c>
      <c r="B496" s="261" t="s">
        <v>801</v>
      </c>
      <c r="C496" s="262" t="s">
        <v>802</v>
      </c>
      <c r="D496" s="263" t="s">
        <v>12</v>
      </c>
      <c r="E496" s="264">
        <v>0</v>
      </c>
      <c r="F496" s="264">
        <v>0</v>
      </c>
      <c r="G496" s="265">
        <f>E496*F496</f>
        <v>0</v>
      </c>
      <c r="H496" s="266">
        <v>0</v>
      </c>
      <c r="I496" s="267">
        <f>E496*H496</f>
        <v>0</v>
      </c>
      <c r="J496" s="266"/>
      <c r="K496" s="267">
        <f>E496*J496</f>
        <v>0</v>
      </c>
      <c r="O496" s="259">
        <v>2</v>
      </c>
      <c r="AA496" s="232">
        <v>7</v>
      </c>
      <c r="AB496" s="232">
        <v>1002</v>
      </c>
      <c r="AC496" s="232">
        <v>5</v>
      </c>
      <c r="AZ496" s="232">
        <v>2</v>
      </c>
      <c r="BA496" s="232">
        <f>IF(AZ496=1,G496,0)</f>
        <v>0</v>
      </c>
      <c r="BB496" s="232">
        <f>IF(AZ496=2,G496,0)</f>
        <v>0</v>
      </c>
      <c r="BC496" s="232">
        <f>IF(AZ496=3,G496,0)</f>
        <v>0</v>
      </c>
      <c r="BD496" s="232">
        <f>IF(AZ496=4,G496,0)</f>
        <v>0</v>
      </c>
      <c r="BE496" s="232">
        <f>IF(AZ496=5,G496,0)</f>
        <v>0</v>
      </c>
      <c r="CA496" s="259">
        <v>7</v>
      </c>
      <c r="CB496" s="259">
        <v>1002</v>
      </c>
    </row>
    <row r="497" spans="1:57" ht="12.75">
      <c r="A497" s="278"/>
      <c r="B497" s="279" t="s">
        <v>102</v>
      </c>
      <c r="C497" s="280" t="s">
        <v>761</v>
      </c>
      <c r="D497" s="281"/>
      <c r="E497" s="282"/>
      <c r="F497" s="283"/>
      <c r="G497" s="284">
        <f>SUM(G465:G496)</f>
        <v>0</v>
      </c>
      <c r="H497" s="285"/>
      <c r="I497" s="286">
        <f>SUM(I465:I496)</f>
        <v>2.13741</v>
      </c>
      <c r="J497" s="285"/>
      <c r="K497" s="286">
        <f>SUM(K465:K496)</f>
        <v>-1.3990891840000002</v>
      </c>
      <c r="O497" s="259">
        <v>4</v>
      </c>
      <c r="BA497" s="287">
        <f>SUM(BA465:BA496)</f>
        <v>0</v>
      </c>
      <c r="BB497" s="287">
        <f>SUM(BB465:BB496)</f>
        <v>0</v>
      </c>
      <c r="BC497" s="287">
        <f>SUM(BC465:BC496)</f>
        <v>0</v>
      </c>
      <c r="BD497" s="287">
        <f>SUM(BD465:BD496)</f>
        <v>0</v>
      </c>
      <c r="BE497" s="287">
        <f>SUM(BE465:BE496)</f>
        <v>0</v>
      </c>
    </row>
    <row r="498" spans="1:15" ht="12.75">
      <c r="A498" s="249" t="s">
        <v>98</v>
      </c>
      <c r="B498" s="250" t="s">
        <v>327</v>
      </c>
      <c r="C498" s="251" t="s">
        <v>328</v>
      </c>
      <c r="D498" s="252"/>
      <c r="E498" s="253"/>
      <c r="F498" s="253"/>
      <c r="G498" s="254"/>
      <c r="H498" s="255"/>
      <c r="I498" s="256"/>
      <c r="J498" s="257"/>
      <c r="K498" s="258"/>
      <c r="O498" s="259">
        <v>1</v>
      </c>
    </row>
    <row r="499" spans="1:80" ht="12.75">
      <c r="A499" s="260">
        <v>105</v>
      </c>
      <c r="B499" s="261" t="s">
        <v>803</v>
      </c>
      <c r="C499" s="262" t="s">
        <v>804</v>
      </c>
      <c r="D499" s="263" t="s">
        <v>146</v>
      </c>
      <c r="E499" s="264">
        <v>43</v>
      </c>
      <c r="F499" s="264">
        <v>0</v>
      </c>
      <c r="G499" s="265">
        <f>E499*F499</f>
        <v>0</v>
      </c>
      <c r="H499" s="266">
        <v>0.00011</v>
      </c>
      <c r="I499" s="267">
        <f>E499*H499</f>
        <v>0.00473</v>
      </c>
      <c r="J499" s="266">
        <v>0</v>
      </c>
      <c r="K499" s="267">
        <f>E499*J499</f>
        <v>0</v>
      </c>
      <c r="O499" s="259">
        <v>2</v>
      </c>
      <c r="AA499" s="232">
        <v>1</v>
      </c>
      <c r="AB499" s="232">
        <v>7</v>
      </c>
      <c r="AC499" s="232">
        <v>7</v>
      </c>
      <c r="AZ499" s="232">
        <v>2</v>
      </c>
      <c r="BA499" s="232">
        <f>IF(AZ499=1,G499,0)</f>
        <v>0</v>
      </c>
      <c r="BB499" s="232">
        <f>IF(AZ499=2,G499,0)</f>
        <v>0</v>
      </c>
      <c r="BC499" s="232">
        <f>IF(AZ499=3,G499,0)</f>
        <v>0</v>
      </c>
      <c r="BD499" s="232">
        <f>IF(AZ499=4,G499,0)</f>
        <v>0</v>
      </c>
      <c r="BE499" s="232">
        <f>IF(AZ499=5,G499,0)</f>
        <v>0</v>
      </c>
      <c r="CA499" s="259">
        <v>1</v>
      </c>
      <c r="CB499" s="259">
        <v>7</v>
      </c>
    </row>
    <row r="500" spans="1:15" ht="12.75">
      <c r="A500" s="268"/>
      <c r="B500" s="272"/>
      <c r="C500" s="422" t="s">
        <v>805</v>
      </c>
      <c r="D500" s="423"/>
      <c r="E500" s="273">
        <v>8</v>
      </c>
      <c r="F500" s="274"/>
      <c r="G500" s="275"/>
      <c r="H500" s="276"/>
      <c r="I500" s="270"/>
      <c r="J500" s="277"/>
      <c r="K500" s="270"/>
      <c r="M500" s="271" t="s">
        <v>805</v>
      </c>
      <c r="O500" s="259"/>
    </row>
    <row r="501" spans="1:15" ht="12.75">
      <c r="A501" s="268"/>
      <c r="B501" s="272"/>
      <c r="C501" s="422" t="s">
        <v>806</v>
      </c>
      <c r="D501" s="423"/>
      <c r="E501" s="273">
        <v>35</v>
      </c>
      <c r="F501" s="274"/>
      <c r="G501" s="275"/>
      <c r="H501" s="276"/>
      <c r="I501" s="270"/>
      <c r="J501" s="277"/>
      <c r="K501" s="270"/>
      <c r="M501" s="271" t="s">
        <v>806</v>
      </c>
      <c r="O501" s="259"/>
    </row>
    <row r="502" spans="1:80" ht="12.75">
      <c r="A502" s="260">
        <v>106</v>
      </c>
      <c r="B502" s="261" t="s">
        <v>807</v>
      </c>
      <c r="C502" s="262" t="s">
        <v>808</v>
      </c>
      <c r="D502" s="263" t="s">
        <v>101</v>
      </c>
      <c r="E502" s="264">
        <v>7</v>
      </c>
      <c r="F502" s="264">
        <v>0</v>
      </c>
      <c r="G502" s="265">
        <f>E502*F502</f>
        <v>0</v>
      </c>
      <c r="H502" s="266">
        <v>0</v>
      </c>
      <c r="I502" s="267">
        <f>E502*H502</f>
        <v>0</v>
      </c>
      <c r="J502" s="266">
        <v>-0.017</v>
      </c>
      <c r="K502" s="267">
        <f>E502*J502</f>
        <v>-0.11900000000000001</v>
      </c>
      <c r="O502" s="259">
        <v>2</v>
      </c>
      <c r="AA502" s="232">
        <v>1</v>
      </c>
      <c r="AB502" s="232">
        <v>0</v>
      </c>
      <c r="AC502" s="232">
        <v>0</v>
      </c>
      <c r="AZ502" s="232">
        <v>2</v>
      </c>
      <c r="BA502" s="232">
        <f>IF(AZ502=1,G502,0)</f>
        <v>0</v>
      </c>
      <c r="BB502" s="232">
        <f>IF(AZ502=2,G502,0)</f>
        <v>0</v>
      </c>
      <c r="BC502" s="232">
        <f>IF(AZ502=3,G502,0)</f>
        <v>0</v>
      </c>
      <c r="BD502" s="232">
        <f>IF(AZ502=4,G502,0)</f>
        <v>0</v>
      </c>
      <c r="BE502" s="232">
        <f>IF(AZ502=5,G502,0)</f>
        <v>0</v>
      </c>
      <c r="CA502" s="259">
        <v>1</v>
      </c>
      <c r="CB502" s="259">
        <v>0</v>
      </c>
    </row>
    <row r="503" spans="1:15" ht="12.75">
      <c r="A503" s="268"/>
      <c r="B503" s="272"/>
      <c r="C503" s="422" t="s">
        <v>809</v>
      </c>
      <c r="D503" s="423"/>
      <c r="E503" s="273">
        <v>2</v>
      </c>
      <c r="F503" s="274"/>
      <c r="G503" s="275"/>
      <c r="H503" s="276"/>
      <c r="I503" s="270"/>
      <c r="J503" s="277"/>
      <c r="K503" s="270"/>
      <c r="M503" s="271" t="s">
        <v>809</v>
      </c>
      <c r="O503" s="259"/>
    </row>
    <row r="504" spans="1:15" ht="12.75">
      <c r="A504" s="268"/>
      <c r="B504" s="272"/>
      <c r="C504" s="422" t="s">
        <v>810</v>
      </c>
      <c r="D504" s="423"/>
      <c r="E504" s="273">
        <v>5</v>
      </c>
      <c r="F504" s="274"/>
      <c r="G504" s="275"/>
      <c r="H504" s="276"/>
      <c r="I504" s="270"/>
      <c r="J504" s="277"/>
      <c r="K504" s="270"/>
      <c r="M504" s="271" t="s">
        <v>810</v>
      </c>
      <c r="O504" s="259"/>
    </row>
    <row r="505" spans="1:80" ht="12.75">
      <c r="A505" s="260">
        <v>107</v>
      </c>
      <c r="B505" s="261" t="s">
        <v>811</v>
      </c>
      <c r="C505" s="262" t="s">
        <v>812</v>
      </c>
      <c r="D505" s="263" t="s">
        <v>326</v>
      </c>
      <c r="E505" s="264">
        <v>1</v>
      </c>
      <c r="F505" s="264">
        <v>0</v>
      </c>
      <c r="G505" s="265">
        <f>E505*F505</f>
        <v>0</v>
      </c>
      <c r="H505" s="266">
        <v>6E-05</v>
      </c>
      <c r="I505" s="267">
        <f>E505*H505</f>
        <v>6E-05</v>
      </c>
      <c r="J505" s="266">
        <v>0</v>
      </c>
      <c r="K505" s="267">
        <f>E505*J505</f>
        <v>0</v>
      </c>
      <c r="O505" s="259">
        <v>2</v>
      </c>
      <c r="AA505" s="232">
        <v>1</v>
      </c>
      <c r="AB505" s="232">
        <v>7</v>
      </c>
      <c r="AC505" s="232">
        <v>7</v>
      </c>
      <c r="AZ505" s="232">
        <v>2</v>
      </c>
      <c r="BA505" s="232">
        <f>IF(AZ505=1,G505,0)</f>
        <v>0</v>
      </c>
      <c r="BB505" s="232">
        <f>IF(AZ505=2,G505,0)</f>
        <v>0</v>
      </c>
      <c r="BC505" s="232">
        <f>IF(AZ505=3,G505,0)</f>
        <v>0</v>
      </c>
      <c r="BD505" s="232">
        <f>IF(AZ505=4,G505,0)</f>
        <v>0</v>
      </c>
      <c r="BE505" s="232">
        <f>IF(AZ505=5,G505,0)</f>
        <v>0</v>
      </c>
      <c r="CA505" s="259">
        <v>1</v>
      </c>
      <c r="CB505" s="259">
        <v>7</v>
      </c>
    </row>
    <row r="506" spans="1:15" ht="12.75">
      <c r="A506" s="268"/>
      <c r="B506" s="272"/>
      <c r="C506" s="422" t="s">
        <v>813</v>
      </c>
      <c r="D506" s="423"/>
      <c r="E506" s="273">
        <v>1</v>
      </c>
      <c r="F506" s="274"/>
      <c r="G506" s="275"/>
      <c r="H506" s="276"/>
      <c r="I506" s="270"/>
      <c r="J506" s="277"/>
      <c r="K506" s="270"/>
      <c r="M506" s="271" t="s">
        <v>813</v>
      </c>
      <c r="O506" s="259"/>
    </row>
    <row r="507" spans="1:80" ht="12.75">
      <c r="A507" s="260">
        <v>108</v>
      </c>
      <c r="B507" s="261" t="s">
        <v>814</v>
      </c>
      <c r="C507" s="262" t="s">
        <v>815</v>
      </c>
      <c r="D507" s="263" t="s">
        <v>179</v>
      </c>
      <c r="E507" s="264">
        <v>2</v>
      </c>
      <c r="F507" s="264">
        <v>0</v>
      </c>
      <c r="G507" s="265">
        <f>E507*F507</f>
        <v>0</v>
      </c>
      <c r="H507" s="266">
        <v>0</v>
      </c>
      <c r="I507" s="267">
        <f>E507*H507</f>
        <v>0</v>
      </c>
      <c r="J507" s="266">
        <v>0</v>
      </c>
      <c r="K507" s="267">
        <f>E507*J507</f>
        <v>0</v>
      </c>
      <c r="O507" s="259">
        <v>2</v>
      </c>
      <c r="AA507" s="232">
        <v>1</v>
      </c>
      <c r="AB507" s="232">
        <v>7</v>
      </c>
      <c r="AC507" s="232">
        <v>7</v>
      </c>
      <c r="AZ507" s="232">
        <v>2</v>
      </c>
      <c r="BA507" s="232">
        <f>IF(AZ507=1,G507,0)</f>
        <v>0</v>
      </c>
      <c r="BB507" s="232">
        <f>IF(AZ507=2,G507,0)</f>
        <v>0</v>
      </c>
      <c r="BC507" s="232">
        <f>IF(AZ507=3,G507,0)</f>
        <v>0</v>
      </c>
      <c r="BD507" s="232">
        <f>IF(AZ507=4,G507,0)</f>
        <v>0</v>
      </c>
      <c r="BE507" s="232">
        <f>IF(AZ507=5,G507,0)</f>
        <v>0</v>
      </c>
      <c r="CA507" s="259">
        <v>1</v>
      </c>
      <c r="CB507" s="259">
        <v>7</v>
      </c>
    </row>
    <row r="508" spans="1:15" ht="12.75">
      <c r="A508" s="268"/>
      <c r="B508" s="272"/>
      <c r="C508" s="422" t="s">
        <v>816</v>
      </c>
      <c r="D508" s="423"/>
      <c r="E508" s="273">
        <v>2</v>
      </c>
      <c r="F508" s="274"/>
      <c r="G508" s="275"/>
      <c r="H508" s="276"/>
      <c r="I508" s="270"/>
      <c r="J508" s="277"/>
      <c r="K508" s="270"/>
      <c r="M508" s="271" t="s">
        <v>816</v>
      </c>
      <c r="O508" s="259"/>
    </row>
    <row r="509" spans="1:80" ht="12.75">
      <c r="A509" s="260">
        <v>109</v>
      </c>
      <c r="B509" s="261" t="s">
        <v>817</v>
      </c>
      <c r="C509" s="262" t="s">
        <v>818</v>
      </c>
      <c r="D509" s="263" t="s">
        <v>179</v>
      </c>
      <c r="E509" s="264">
        <v>9</v>
      </c>
      <c r="F509" s="264">
        <v>0</v>
      </c>
      <c r="G509" s="265">
        <f>E509*F509</f>
        <v>0</v>
      </c>
      <c r="H509" s="266">
        <v>0</v>
      </c>
      <c r="I509" s="267">
        <f>E509*H509</f>
        <v>0</v>
      </c>
      <c r="J509" s="266">
        <v>0</v>
      </c>
      <c r="K509" s="267">
        <f>E509*J509</f>
        <v>0</v>
      </c>
      <c r="O509" s="259">
        <v>2</v>
      </c>
      <c r="AA509" s="232">
        <v>1</v>
      </c>
      <c r="AB509" s="232">
        <v>7</v>
      </c>
      <c r="AC509" s="232">
        <v>7</v>
      </c>
      <c r="AZ509" s="232">
        <v>2</v>
      </c>
      <c r="BA509" s="232">
        <f>IF(AZ509=1,G509,0)</f>
        <v>0</v>
      </c>
      <c r="BB509" s="232">
        <f>IF(AZ509=2,G509,0)</f>
        <v>0</v>
      </c>
      <c r="BC509" s="232">
        <f>IF(AZ509=3,G509,0)</f>
        <v>0</v>
      </c>
      <c r="BD509" s="232">
        <f>IF(AZ509=4,G509,0)</f>
        <v>0</v>
      </c>
      <c r="BE509" s="232">
        <f>IF(AZ509=5,G509,0)</f>
        <v>0</v>
      </c>
      <c r="CA509" s="259">
        <v>1</v>
      </c>
      <c r="CB509" s="259">
        <v>7</v>
      </c>
    </row>
    <row r="510" spans="1:15" ht="12.75">
      <c r="A510" s="268"/>
      <c r="B510" s="272"/>
      <c r="C510" s="422" t="s">
        <v>819</v>
      </c>
      <c r="D510" s="423"/>
      <c r="E510" s="273">
        <v>8</v>
      </c>
      <c r="F510" s="274"/>
      <c r="G510" s="275"/>
      <c r="H510" s="276"/>
      <c r="I510" s="270"/>
      <c r="J510" s="277"/>
      <c r="K510" s="270"/>
      <c r="M510" s="271" t="s">
        <v>819</v>
      </c>
      <c r="O510" s="259"/>
    </row>
    <row r="511" spans="1:15" ht="12.75">
      <c r="A511" s="268"/>
      <c r="B511" s="272"/>
      <c r="C511" s="422" t="s">
        <v>820</v>
      </c>
      <c r="D511" s="423"/>
      <c r="E511" s="273">
        <v>1</v>
      </c>
      <c r="F511" s="274"/>
      <c r="G511" s="275"/>
      <c r="H511" s="276"/>
      <c r="I511" s="270"/>
      <c r="J511" s="277"/>
      <c r="K511" s="270"/>
      <c r="M511" s="271" t="s">
        <v>820</v>
      </c>
      <c r="O511" s="259"/>
    </row>
    <row r="512" spans="1:80" ht="12.75">
      <c r="A512" s="260">
        <v>110</v>
      </c>
      <c r="B512" s="261" t="s">
        <v>821</v>
      </c>
      <c r="C512" s="262" t="s">
        <v>822</v>
      </c>
      <c r="D512" s="263" t="s">
        <v>101</v>
      </c>
      <c r="E512" s="264">
        <v>13</v>
      </c>
      <c r="F512" s="264">
        <v>0</v>
      </c>
      <c r="G512" s="265">
        <f>E512*F512</f>
        <v>0</v>
      </c>
      <c r="H512" s="266">
        <v>6E-05</v>
      </c>
      <c r="I512" s="267">
        <f>E512*H512</f>
        <v>0.00078</v>
      </c>
      <c r="J512" s="266">
        <v>0</v>
      </c>
      <c r="K512" s="267">
        <f>E512*J512</f>
        <v>0</v>
      </c>
      <c r="O512" s="259">
        <v>2</v>
      </c>
      <c r="AA512" s="232">
        <v>1</v>
      </c>
      <c r="AB512" s="232">
        <v>7</v>
      </c>
      <c r="AC512" s="232">
        <v>7</v>
      </c>
      <c r="AZ512" s="232">
        <v>2</v>
      </c>
      <c r="BA512" s="232">
        <f>IF(AZ512=1,G512,0)</f>
        <v>0</v>
      </c>
      <c r="BB512" s="232">
        <f>IF(AZ512=2,G512,0)</f>
        <v>0</v>
      </c>
      <c r="BC512" s="232">
        <f>IF(AZ512=3,G512,0)</f>
        <v>0</v>
      </c>
      <c r="BD512" s="232">
        <f>IF(AZ512=4,G512,0)</f>
        <v>0</v>
      </c>
      <c r="BE512" s="232">
        <f>IF(AZ512=5,G512,0)</f>
        <v>0</v>
      </c>
      <c r="CA512" s="259">
        <v>1</v>
      </c>
      <c r="CB512" s="259">
        <v>7</v>
      </c>
    </row>
    <row r="513" spans="1:15" ht="12.75">
      <c r="A513" s="268"/>
      <c r="B513" s="272"/>
      <c r="C513" s="422" t="s">
        <v>823</v>
      </c>
      <c r="D513" s="423"/>
      <c r="E513" s="273">
        <v>13</v>
      </c>
      <c r="F513" s="274"/>
      <c r="G513" s="275"/>
      <c r="H513" s="276"/>
      <c r="I513" s="270"/>
      <c r="J513" s="277"/>
      <c r="K513" s="270"/>
      <c r="M513" s="271" t="s">
        <v>823</v>
      </c>
      <c r="O513" s="259"/>
    </row>
    <row r="514" spans="1:80" ht="12.75">
      <c r="A514" s="260">
        <v>111</v>
      </c>
      <c r="B514" s="261" t="s">
        <v>824</v>
      </c>
      <c r="C514" s="262" t="s">
        <v>825</v>
      </c>
      <c r="D514" s="263" t="s">
        <v>101</v>
      </c>
      <c r="E514" s="264">
        <v>1</v>
      </c>
      <c r="F514" s="264">
        <v>0</v>
      </c>
      <c r="G514" s="265">
        <f>E514*F514</f>
        <v>0</v>
      </c>
      <c r="H514" s="266">
        <v>6E-05</v>
      </c>
      <c r="I514" s="267">
        <f>E514*H514</f>
        <v>6E-05</v>
      </c>
      <c r="J514" s="266">
        <v>0</v>
      </c>
      <c r="K514" s="267">
        <f>E514*J514</f>
        <v>0</v>
      </c>
      <c r="O514" s="259">
        <v>2</v>
      </c>
      <c r="AA514" s="232">
        <v>1</v>
      </c>
      <c r="AB514" s="232">
        <v>7</v>
      </c>
      <c r="AC514" s="232">
        <v>7</v>
      </c>
      <c r="AZ514" s="232">
        <v>2</v>
      </c>
      <c r="BA514" s="232">
        <f>IF(AZ514=1,G514,0)</f>
        <v>0</v>
      </c>
      <c r="BB514" s="232">
        <f>IF(AZ514=2,G514,0)</f>
        <v>0</v>
      </c>
      <c r="BC514" s="232">
        <f>IF(AZ514=3,G514,0)</f>
        <v>0</v>
      </c>
      <c r="BD514" s="232">
        <f>IF(AZ514=4,G514,0)</f>
        <v>0</v>
      </c>
      <c r="BE514" s="232">
        <f>IF(AZ514=5,G514,0)</f>
        <v>0</v>
      </c>
      <c r="CA514" s="259">
        <v>1</v>
      </c>
      <c r="CB514" s="259">
        <v>7</v>
      </c>
    </row>
    <row r="515" spans="1:15" ht="12.75">
      <c r="A515" s="268"/>
      <c r="B515" s="272"/>
      <c r="C515" s="422" t="s">
        <v>826</v>
      </c>
      <c r="D515" s="423"/>
      <c r="E515" s="273">
        <v>1</v>
      </c>
      <c r="F515" s="274"/>
      <c r="G515" s="275"/>
      <c r="H515" s="276"/>
      <c r="I515" s="270"/>
      <c r="J515" s="277"/>
      <c r="K515" s="270"/>
      <c r="M515" s="271" t="s">
        <v>826</v>
      </c>
      <c r="O515" s="259"/>
    </row>
    <row r="516" spans="1:80" ht="12.75">
      <c r="A516" s="260">
        <v>112</v>
      </c>
      <c r="B516" s="261" t="s">
        <v>827</v>
      </c>
      <c r="C516" s="262" t="s">
        <v>828</v>
      </c>
      <c r="D516" s="263" t="s">
        <v>644</v>
      </c>
      <c r="E516" s="264">
        <v>121.608</v>
      </c>
      <c r="F516" s="264">
        <v>0</v>
      </c>
      <c r="G516" s="265">
        <f>E516*F516</f>
        <v>0</v>
      </c>
      <c r="H516" s="266">
        <v>5E-05</v>
      </c>
      <c r="I516" s="267">
        <f>E516*H516</f>
        <v>0.0060804000000000006</v>
      </c>
      <c r="J516" s="266">
        <v>0</v>
      </c>
      <c r="K516" s="267">
        <f>E516*J516</f>
        <v>0</v>
      </c>
      <c r="O516" s="259">
        <v>2</v>
      </c>
      <c r="AA516" s="232">
        <v>1</v>
      </c>
      <c r="AB516" s="232">
        <v>7</v>
      </c>
      <c r="AC516" s="232">
        <v>7</v>
      </c>
      <c r="AZ516" s="232">
        <v>2</v>
      </c>
      <c r="BA516" s="232">
        <f>IF(AZ516=1,G516,0)</f>
        <v>0</v>
      </c>
      <c r="BB516" s="232">
        <f>IF(AZ516=2,G516,0)</f>
        <v>0</v>
      </c>
      <c r="BC516" s="232">
        <f>IF(AZ516=3,G516,0)</f>
        <v>0</v>
      </c>
      <c r="BD516" s="232">
        <f>IF(AZ516=4,G516,0)</f>
        <v>0</v>
      </c>
      <c r="BE516" s="232">
        <f>IF(AZ516=5,G516,0)</f>
        <v>0</v>
      </c>
      <c r="CA516" s="259">
        <v>1</v>
      </c>
      <c r="CB516" s="259">
        <v>7</v>
      </c>
    </row>
    <row r="517" spans="1:15" ht="12.75">
      <c r="A517" s="268"/>
      <c r="B517" s="272"/>
      <c r="C517" s="422" t="s">
        <v>829</v>
      </c>
      <c r="D517" s="423"/>
      <c r="E517" s="273">
        <v>12.928</v>
      </c>
      <c r="F517" s="274"/>
      <c r="G517" s="275"/>
      <c r="H517" s="276"/>
      <c r="I517" s="270"/>
      <c r="J517" s="277"/>
      <c r="K517" s="270"/>
      <c r="M517" s="271" t="s">
        <v>829</v>
      </c>
      <c r="O517" s="259"/>
    </row>
    <row r="518" spans="1:15" ht="12.75">
      <c r="A518" s="268"/>
      <c r="B518" s="272"/>
      <c r="C518" s="422" t="s">
        <v>830</v>
      </c>
      <c r="D518" s="423"/>
      <c r="E518" s="273">
        <v>108.68</v>
      </c>
      <c r="F518" s="274"/>
      <c r="G518" s="275"/>
      <c r="H518" s="276"/>
      <c r="I518" s="270"/>
      <c r="J518" s="277"/>
      <c r="K518" s="270"/>
      <c r="M518" s="271" t="s">
        <v>830</v>
      </c>
      <c r="O518" s="259"/>
    </row>
    <row r="519" spans="1:80" ht="12.75">
      <c r="A519" s="260">
        <v>113</v>
      </c>
      <c r="B519" s="261" t="s">
        <v>334</v>
      </c>
      <c r="C519" s="262" t="s">
        <v>335</v>
      </c>
      <c r="D519" s="263" t="s">
        <v>101</v>
      </c>
      <c r="E519" s="264">
        <v>1</v>
      </c>
      <c r="F519" s="264">
        <v>0</v>
      </c>
      <c r="G519" s="265">
        <f>E519*F519</f>
        <v>0</v>
      </c>
      <c r="H519" s="266">
        <v>7E-05</v>
      </c>
      <c r="I519" s="267">
        <f>E519*H519</f>
        <v>7E-05</v>
      </c>
      <c r="J519" s="266">
        <v>0</v>
      </c>
      <c r="K519" s="267">
        <f>E519*J519</f>
        <v>0</v>
      </c>
      <c r="O519" s="259">
        <v>2</v>
      </c>
      <c r="AA519" s="232">
        <v>1</v>
      </c>
      <c r="AB519" s="232">
        <v>7</v>
      </c>
      <c r="AC519" s="232">
        <v>7</v>
      </c>
      <c r="AZ519" s="232">
        <v>2</v>
      </c>
      <c r="BA519" s="232">
        <f>IF(AZ519=1,G519,0)</f>
        <v>0</v>
      </c>
      <c r="BB519" s="232">
        <f>IF(AZ519=2,G519,0)</f>
        <v>0</v>
      </c>
      <c r="BC519" s="232">
        <f>IF(AZ519=3,G519,0)</f>
        <v>0</v>
      </c>
      <c r="BD519" s="232">
        <f>IF(AZ519=4,G519,0)</f>
        <v>0</v>
      </c>
      <c r="BE519" s="232">
        <f>IF(AZ519=5,G519,0)</f>
        <v>0</v>
      </c>
      <c r="CA519" s="259">
        <v>1</v>
      </c>
      <c r="CB519" s="259">
        <v>7</v>
      </c>
    </row>
    <row r="520" spans="1:15" ht="12.75">
      <c r="A520" s="268"/>
      <c r="B520" s="272"/>
      <c r="C520" s="422" t="s">
        <v>831</v>
      </c>
      <c r="D520" s="423"/>
      <c r="E520" s="273">
        <v>1</v>
      </c>
      <c r="F520" s="274"/>
      <c r="G520" s="275"/>
      <c r="H520" s="276"/>
      <c r="I520" s="270"/>
      <c r="J520" s="277"/>
      <c r="K520" s="270"/>
      <c r="M520" s="271" t="s">
        <v>831</v>
      </c>
      <c r="O520" s="259"/>
    </row>
    <row r="521" spans="1:80" ht="12.75">
      <c r="A521" s="260">
        <v>114</v>
      </c>
      <c r="B521" s="261" t="s">
        <v>832</v>
      </c>
      <c r="C521" s="262" t="s">
        <v>833</v>
      </c>
      <c r="D521" s="263" t="s">
        <v>101</v>
      </c>
      <c r="E521" s="264">
        <v>13</v>
      </c>
      <c r="F521" s="264">
        <v>0</v>
      </c>
      <c r="G521" s="265">
        <f>E521*F521</f>
        <v>0</v>
      </c>
      <c r="H521" s="266">
        <v>5E-05</v>
      </c>
      <c r="I521" s="267">
        <f>E521*H521</f>
        <v>0.0006500000000000001</v>
      </c>
      <c r="J521" s="266">
        <v>-0.001</v>
      </c>
      <c r="K521" s="267">
        <f>E521*J521</f>
        <v>-0.013000000000000001</v>
      </c>
      <c r="O521" s="259">
        <v>2</v>
      </c>
      <c r="AA521" s="232">
        <v>1</v>
      </c>
      <c r="AB521" s="232">
        <v>7</v>
      </c>
      <c r="AC521" s="232">
        <v>7</v>
      </c>
      <c r="AZ521" s="232">
        <v>2</v>
      </c>
      <c r="BA521" s="232">
        <f>IF(AZ521=1,G521,0)</f>
        <v>0</v>
      </c>
      <c r="BB521" s="232">
        <f>IF(AZ521=2,G521,0)</f>
        <v>0</v>
      </c>
      <c r="BC521" s="232">
        <f>IF(AZ521=3,G521,0)</f>
        <v>0</v>
      </c>
      <c r="BD521" s="232">
        <f>IF(AZ521=4,G521,0)</f>
        <v>0</v>
      </c>
      <c r="BE521" s="232">
        <f>IF(AZ521=5,G521,0)</f>
        <v>0</v>
      </c>
      <c r="CA521" s="259">
        <v>1</v>
      </c>
      <c r="CB521" s="259">
        <v>7</v>
      </c>
    </row>
    <row r="522" spans="1:15" ht="12.75">
      <c r="A522" s="268"/>
      <c r="B522" s="272"/>
      <c r="C522" s="422" t="s">
        <v>834</v>
      </c>
      <c r="D522" s="423"/>
      <c r="E522" s="273">
        <v>13</v>
      </c>
      <c r="F522" s="274"/>
      <c r="G522" s="275"/>
      <c r="H522" s="276"/>
      <c r="I522" s="270"/>
      <c r="J522" s="277"/>
      <c r="K522" s="270"/>
      <c r="M522" s="271" t="s">
        <v>834</v>
      </c>
      <c r="O522" s="259"/>
    </row>
    <row r="523" spans="1:80" ht="12.75">
      <c r="A523" s="260">
        <v>115</v>
      </c>
      <c r="B523" s="261" t="s">
        <v>835</v>
      </c>
      <c r="C523" s="262" t="s">
        <v>836</v>
      </c>
      <c r="D523" s="263" t="s">
        <v>101</v>
      </c>
      <c r="E523" s="264">
        <v>3</v>
      </c>
      <c r="F523" s="264">
        <v>0</v>
      </c>
      <c r="G523" s="265">
        <f>E523*F523</f>
        <v>0</v>
      </c>
      <c r="H523" s="266">
        <v>5E-05</v>
      </c>
      <c r="I523" s="267">
        <f>E523*H523</f>
        <v>0.00015000000000000001</v>
      </c>
      <c r="J523" s="266">
        <v>-0.001</v>
      </c>
      <c r="K523" s="267">
        <f>E523*J523</f>
        <v>-0.003</v>
      </c>
      <c r="O523" s="259">
        <v>2</v>
      </c>
      <c r="AA523" s="232">
        <v>1</v>
      </c>
      <c r="AB523" s="232">
        <v>7</v>
      </c>
      <c r="AC523" s="232">
        <v>7</v>
      </c>
      <c r="AZ523" s="232">
        <v>2</v>
      </c>
      <c r="BA523" s="232">
        <f>IF(AZ523=1,G523,0)</f>
        <v>0</v>
      </c>
      <c r="BB523" s="232">
        <f>IF(AZ523=2,G523,0)</f>
        <v>0</v>
      </c>
      <c r="BC523" s="232">
        <f>IF(AZ523=3,G523,0)</f>
        <v>0</v>
      </c>
      <c r="BD523" s="232">
        <f>IF(AZ523=4,G523,0)</f>
        <v>0</v>
      </c>
      <c r="BE523" s="232">
        <f>IF(AZ523=5,G523,0)</f>
        <v>0</v>
      </c>
      <c r="CA523" s="259">
        <v>1</v>
      </c>
      <c r="CB523" s="259">
        <v>7</v>
      </c>
    </row>
    <row r="524" spans="1:15" ht="12.75">
      <c r="A524" s="268"/>
      <c r="B524" s="272"/>
      <c r="C524" s="422" t="s">
        <v>837</v>
      </c>
      <c r="D524" s="423"/>
      <c r="E524" s="273">
        <v>3</v>
      </c>
      <c r="F524" s="274"/>
      <c r="G524" s="275"/>
      <c r="H524" s="276"/>
      <c r="I524" s="270"/>
      <c r="J524" s="277"/>
      <c r="K524" s="270"/>
      <c r="M524" s="271" t="s">
        <v>837</v>
      </c>
      <c r="O524" s="259"/>
    </row>
    <row r="525" spans="1:80" ht="12.75">
      <c r="A525" s="260">
        <v>116</v>
      </c>
      <c r="B525" s="261" t="s">
        <v>838</v>
      </c>
      <c r="C525" s="262" t="s">
        <v>839</v>
      </c>
      <c r="D525" s="263" t="s">
        <v>133</v>
      </c>
      <c r="E525" s="264">
        <v>0.1141</v>
      </c>
      <c r="F525" s="264">
        <v>0</v>
      </c>
      <c r="G525" s="265">
        <f>E525*F525</f>
        <v>0</v>
      </c>
      <c r="H525" s="266">
        <v>1</v>
      </c>
      <c r="I525" s="267">
        <f>E525*H525</f>
        <v>0.1141</v>
      </c>
      <c r="J525" s="266"/>
      <c r="K525" s="267">
        <f>E525*J525</f>
        <v>0</v>
      </c>
      <c r="O525" s="259">
        <v>2</v>
      </c>
      <c r="AA525" s="232">
        <v>3</v>
      </c>
      <c r="AB525" s="232">
        <v>7</v>
      </c>
      <c r="AC525" s="232">
        <v>13380625</v>
      </c>
      <c r="AZ525" s="232">
        <v>2</v>
      </c>
      <c r="BA525" s="232">
        <f>IF(AZ525=1,G525,0)</f>
        <v>0</v>
      </c>
      <c r="BB525" s="232">
        <f>IF(AZ525=2,G525,0)</f>
        <v>0</v>
      </c>
      <c r="BC525" s="232">
        <f>IF(AZ525=3,G525,0)</f>
        <v>0</v>
      </c>
      <c r="BD525" s="232">
        <f>IF(AZ525=4,G525,0)</f>
        <v>0</v>
      </c>
      <c r="BE525" s="232">
        <f>IF(AZ525=5,G525,0)</f>
        <v>0</v>
      </c>
      <c r="CA525" s="259">
        <v>3</v>
      </c>
      <c r="CB525" s="259">
        <v>7</v>
      </c>
    </row>
    <row r="526" spans="1:15" ht="12.75">
      <c r="A526" s="268"/>
      <c r="B526" s="272"/>
      <c r="C526" s="422" t="s">
        <v>840</v>
      </c>
      <c r="D526" s="423"/>
      <c r="E526" s="273">
        <v>0.1141</v>
      </c>
      <c r="F526" s="274"/>
      <c r="G526" s="275"/>
      <c r="H526" s="276"/>
      <c r="I526" s="270"/>
      <c r="J526" s="277"/>
      <c r="K526" s="270"/>
      <c r="M526" s="271" t="s">
        <v>840</v>
      </c>
      <c r="O526" s="259"/>
    </row>
    <row r="527" spans="1:80" ht="12.75">
      <c r="A527" s="260">
        <v>117</v>
      </c>
      <c r="B527" s="261" t="s">
        <v>841</v>
      </c>
      <c r="C527" s="262" t="s">
        <v>842</v>
      </c>
      <c r="D527" s="263" t="s">
        <v>133</v>
      </c>
      <c r="E527" s="264">
        <v>0.0136</v>
      </c>
      <c r="F527" s="264">
        <v>0</v>
      </c>
      <c r="G527" s="265">
        <f>E527*F527</f>
        <v>0</v>
      </c>
      <c r="H527" s="266">
        <v>1</v>
      </c>
      <c r="I527" s="267">
        <f>E527*H527</f>
        <v>0.0136</v>
      </c>
      <c r="J527" s="266"/>
      <c r="K527" s="267">
        <f>E527*J527</f>
        <v>0</v>
      </c>
      <c r="O527" s="259">
        <v>2</v>
      </c>
      <c r="AA527" s="232">
        <v>3</v>
      </c>
      <c r="AB527" s="232">
        <v>7</v>
      </c>
      <c r="AC527" s="232">
        <v>13511116</v>
      </c>
      <c r="AZ527" s="232">
        <v>2</v>
      </c>
      <c r="BA527" s="232">
        <f>IF(AZ527=1,G527,0)</f>
        <v>0</v>
      </c>
      <c r="BB527" s="232">
        <f>IF(AZ527=2,G527,0)</f>
        <v>0</v>
      </c>
      <c r="BC527" s="232">
        <f>IF(AZ527=3,G527,0)</f>
        <v>0</v>
      </c>
      <c r="BD527" s="232">
        <f>IF(AZ527=4,G527,0)</f>
        <v>0</v>
      </c>
      <c r="BE527" s="232">
        <f>IF(AZ527=5,G527,0)</f>
        <v>0</v>
      </c>
      <c r="CA527" s="259">
        <v>3</v>
      </c>
      <c r="CB527" s="259">
        <v>7</v>
      </c>
    </row>
    <row r="528" spans="1:15" ht="12.75">
      <c r="A528" s="268"/>
      <c r="B528" s="272"/>
      <c r="C528" s="422" t="s">
        <v>843</v>
      </c>
      <c r="D528" s="423"/>
      <c r="E528" s="273">
        <v>0.0136</v>
      </c>
      <c r="F528" s="274"/>
      <c r="G528" s="275"/>
      <c r="H528" s="276"/>
      <c r="I528" s="270"/>
      <c r="J528" s="277"/>
      <c r="K528" s="270"/>
      <c r="M528" s="271" t="s">
        <v>843</v>
      </c>
      <c r="O528" s="259"/>
    </row>
    <row r="529" spans="1:80" ht="22.5">
      <c r="A529" s="260">
        <v>118</v>
      </c>
      <c r="B529" s="261" t="s">
        <v>844</v>
      </c>
      <c r="C529" s="262" t="s">
        <v>845</v>
      </c>
      <c r="D529" s="263" t="s">
        <v>179</v>
      </c>
      <c r="E529" s="264">
        <v>1</v>
      </c>
      <c r="F529" s="264">
        <v>0</v>
      </c>
      <c r="G529" s="265">
        <f>E529*F529</f>
        <v>0</v>
      </c>
      <c r="H529" s="266">
        <v>0.012</v>
      </c>
      <c r="I529" s="267">
        <f>E529*H529</f>
        <v>0.012</v>
      </c>
      <c r="J529" s="266"/>
      <c r="K529" s="267">
        <f>E529*J529</f>
        <v>0</v>
      </c>
      <c r="O529" s="259">
        <v>2</v>
      </c>
      <c r="AA529" s="232">
        <v>3</v>
      </c>
      <c r="AB529" s="232">
        <v>7</v>
      </c>
      <c r="AC529" s="232">
        <v>283189132</v>
      </c>
      <c r="AZ529" s="232">
        <v>2</v>
      </c>
      <c r="BA529" s="232">
        <f>IF(AZ529=1,G529,0)</f>
        <v>0</v>
      </c>
      <c r="BB529" s="232">
        <f>IF(AZ529=2,G529,0)</f>
        <v>0</v>
      </c>
      <c r="BC529" s="232">
        <f>IF(AZ529=3,G529,0)</f>
        <v>0</v>
      </c>
      <c r="BD529" s="232">
        <f>IF(AZ529=4,G529,0)</f>
        <v>0</v>
      </c>
      <c r="BE529" s="232">
        <f>IF(AZ529=5,G529,0)</f>
        <v>0</v>
      </c>
      <c r="CA529" s="259">
        <v>3</v>
      </c>
      <c r="CB529" s="259">
        <v>7</v>
      </c>
    </row>
    <row r="530" spans="1:15" ht="12.75">
      <c r="A530" s="268"/>
      <c r="B530" s="272"/>
      <c r="C530" s="422" t="s">
        <v>813</v>
      </c>
      <c r="D530" s="423"/>
      <c r="E530" s="273">
        <v>1</v>
      </c>
      <c r="F530" s="274"/>
      <c r="G530" s="275"/>
      <c r="H530" s="276"/>
      <c r="I530" s="270"/>
      <c r="J530" s="277"/>
      <c r="K530" s="270"/>
      <c r="M530" s="271" t="s">
        <v>813</v>
      </c>
      <c r="O530" s="259"/>
    </row>
    <row r="531" spans="1:80" ht="12.75">
      <c r="A531" s="260">
        <v>119</v>
      </c>
      <c r="B531" s="261" t="s">
        <v>846</v>
      </c>
      <c r="C531" s="262" t="s">
        <v>847</v>
      </c>
      <c r="D531" s="263" t="s">
        <v>179</v>
      </c>
      <c r="E531" s="264">
        <v>1</v>
      </c>
      <c r="F531" s="264">
        <v>0</v>
      </c>
      <c r="G531" s="265">
        <f>E531*F531</f>
        <v>0</v>
      </c>
      <c r="H531" s="266">
        <v>0.016</v>
      </c>
      <c r="I531" s="267">
        <f>E531*H531</f>
        <v>0.016</v>
      </c>
      <c r="J531" s="266"/>
      <c r="K531" s="267">
        <f>E531*J531</f>
        <v>0</v>
      </c>
      <c r="O531" s="259">
        <v>2</v>
      </c>
      <c r="AA531" s="232">
        <v>3</v>
      </c>
      <c r="AB531" s="232">
        <v>7</v>
      </c>
      <c r="AC531" s="232">
        <v>283504683</v>
      </c>
      <c r="AZ531" s="232">
        <v>2</v>
      </c>
      <c r="BA531" s="232">
        <f>IF(AZ531=1,G531,0)</f>
        <v>0</v>
      </c>
      <c r="BB531" s="232">
        <f>IF(AZ531=2,G531,0)</f>
        <v>0</v>
      </c>
      <c r="BC531" s="232">
        <f>IF(AZ531=3,G531,0)</f>
        <v>0</v>
      </c>
      <c r="BD531" s="232">
        <f>IF(AZ531=4,G531,0)</f>
        <v>0</v>
      </c>
      <c r="BE531" s="232">
        <f>IF(AZ531=5,G531,0)</f>
        <v>0</v>
      </c>
      <c r="CA531" s="259">
        <v>3</v>
      </c>
      <c r="CB531" s="259">
        <v>7</v>
      </c>
    </row>
    <row r="532" spans="1:15" ht="12.75">
      <c r="A532" s="268"/>
      <c r="B532" s="272"/>
      <c r="C532" s="422" t="s">
        <v>848</v>
      </c>
      <c r="D532" s="423"/>
      <c r="E532" s="273">
        <v>1</v>
      </c>
      <c r="F532" s="274"/>
      <c r="G532" s="275"/>
      <c r="H532" s="276"/>
      <c r="I532" s="270"/>
      <c r="J532" s="277"/>
      <c r="K532" s="270"/>
      <c r="M532" s="271" t="s">
        <v>848</v>
      </c>
      <c r="O532" s="259"/>
    </row>
    <row r="533" spans="1:80" ht="12.75">
      <c r="A533" s="260">
        <v>120</v>
      </c>
      <c r="B533" s="261" t="s">
        <v>849</v>
      </c>
      <c r="C533" s="262" t="s">
        <v>850</v>
      </c>
      <c r="D533" s="263" t="s">
        <v>179</v>
      </c>
      <c r="E533" s="264">
        <v>32</v>
      </c>
      <c r="F533" s="264">
        <v>0</v>
      </c>
      <c r="G533" s="265">
        <f>E533*F533</f>
        <v>0</v>
      </c>
      <c r="H533" s="266">
        <v>0</v>
      </c>
      <c r="I533" s="267">
        <f>E533*H533</f>
        <v>0</v>
      </c>
      <c r="J533" s="266"/>
      <c r="K533" s="267">
        <f>E533*J533</f>
        <v>0</v>
      </c>
      <c r="O533" s="259">
        <v>2</v>
      </c>
      <c r="AA533" s="232">
        <v>3</v>
      </c>
      <c r="AB533" s="232">
        <v>7</v>
      </c>
      <c r="AC533" s="232">
        <v>31110713</v>
      </c>
      <c r="AZ533" s="232">
        <v>2</v>
      </c>
      <c r="BA533" s="232">
        <f>IF(AZ533=1,G533,0)</f>
        <v>0</v>
      </c>
      <c r="BB533" s="232">
        <f>IF(AZ533=2,G533,0)</f>
        <v>0</v>
      </c>
      <c r="BC533" s="232">
        <f>IF(AZ533=3,G533,0)</f>
        <v>0</v>
      </c>
      <c r="BD533" s="232">
        <f>IF(AZ533=4,G533,0)</f>
        <v>0</v>
      </c>
      <c r="BE533" s="232">
        <f>IF(AZ533=5,G533,0)</f>
        <v>0</v>
      </c>
      <c r="CA533" s="259">
        <v>3</v>
      </c>
      <c r="CB533" s="259">
        <v>7</v>
      </c>
    </row>
    <row r="534" spans="1:15" ht="12.75">
      <c r="A534" s="268"/>
      <c r="B534" s="272"/>
      <c r="C534" s="422" t="s">
        <v>851</v>
      </c>
      <c r="D534" s="423"/>
      <c r="E534" s="273">
        <v>32</v>
      </c>
      <c r="F534" s="274"/>
      <c r="G534" s="275"/>
      <c r="H534" s="276"/>
      <c r="I534" s="270"/>
      <c r="J534" s="277"/>
      <c r="K534" s="270"/>
      <c r="M534" s="271" t="s">
        <v>851</v>
      </c>
      <c r="O534" s="259"/>
    </row>
    <row r="535" spans="1:80" ht="12.75">
      <c r="A535" s="260">
        <v>121</v>
      </c>
      <c r="B535" s="261" t="s">
        <v>852</v>
      </c>
      <c r="C535" s="262" t="s">
        <v>853</v>
      </c>
      <c r="D535" s="263" t="s">
        <v>854</v>
      </c>
      <c r="E535" s="264">
        <v>32</v>
      </c>
      <c r="F535" s="264">
        <v>0</v>
      </c>
      <c r="G535" s="265">
        <f>E535*F535</f>
        <v>0</v>
      </c>
      <c r="H535" s="266">
        <v>0.01</v>
      </c>
      <c r="I535" s="267">
        <f>E535*H535</f>
        <v>0.32</v>
      </c>
      <c r="J535" s="266"/>
      <c r="K535" s="267">
        <f>E535*J535</f>
        <v>0</v>
      </c>
      <c r="O535" s="259">
        <v>2</v>
      </c>
      <c r="AA535" s="232">
        <v>3</v>
      </c>
      <c r="AB535" s="232">
        <v>7</v>
      </c>
      <c r="AC535" s="232">
        <v>31122023</v>
      </c>
      <c r="AZ535" s="232">
        <v>2</v>
      </c>
      <c r="BA535" s="232">
        <f>IF(AZ535=1,G535,0)</f>
        <v>0</v>
      </c>
      <c r="BB535" s="232">
        <f>IF(AZ535=2,G535,0)</f>
        <v>0</v>
      </c>
      <c r="BC535" s="232">
        <f>IF(AZ535=3,G535,0)</f>
        <v>0</v>
      </c>
      <c r="BD535" s="232">
        <f>IF(AZ535=4,G535,0)</f>
        <v>0</v>
      </c>
      <c r="BE535" s="232">
        <f>IF(AZ535=5,G535,0)</f>
        <v>0</v>
      </c>
      <c r="CA535" s="259">
        <v>3</v>
      </c>
      <c r="CB535" s="259">
        <v>7</v>
      </c>
    </row>
    <row r="536" spans="1:15" ht="12.75">
      <c r="A536" s="268"/>
      <c r="B536" s="272"/>
      <c r="C536" s="422" t="s">
        <v>681</v>
      </c>
      <c r="D536" s="423"/>
      <c r="E536" s="273">
        <v>32</v>
      </c>
      <c r="F536" s="274"/>
      <c r="G536" s="275"/>
      <c r="H536" s="276"/>
      <c r="I536" s="270"/>
      <c r="J536" s="277"/>
      <c r="K536" s="270"/>
      <c r="M536" s="271" t="s">
        <v>681</v>
      </c>
      <c r="O536" s="259"/>
    </row>
    <row r="537" spans="1:80" ht="12.75">
      <c r="A537" s="260">
        <v>122</v>
      </c>
      <c r="B537" s="261" t="s">
        <v>855</v>
      </c>
      <c r="C537" s="262" t="s">
        <v>856</v>
      </c>
      <c r="D537" s="263" t="s">
        <v>179</v>
      </c>
      <c r="E537" s="264">
        <v>32</v>
      </c>
      <c r="F537" s="264">
        <v>0</v>
      </c>
      <c r="G537" s="265">
        <f>E537*F537</f>
        <v>0</v>
      </c>
      <c r="H537" s="266">
        <v>0</v>
      </c>
      <c r="I537" s="267">
        <f>E537*H537</f>
        <v>0</v>
      </c>
      <c r="J537" s="266"/>
      <c r="K537" s="267">
        <f>E537*J537</f>
        <v>0</v>
      </c>
      <c r="O537" s="259">
        <v>2</v>
      </c>
      <c r="AA537" s="232">
        <v>3</v>
      </c>
      <c r="AB537" s="232">
        <v>7</v>
      </c>
      <c r="AC537" s="232" t="s">
        <v>855</v>
      </c>
      <c r="AZ537" s="232">
        <v>2</v>
      </c>
      <c r="BA537" s="232">
        <f>IF(AZ537=1,G537,0)</f>
        <v>0</v>
      </c>
      <c r="BB537" s="232">
        <f>IF(AZ537=2,G537,0)</f>
        <v>0</v>
      </c>
      <c r="BC537" s="232">
        <f>IF(AZ537=3,G537,0)</f>
        <v>0</v>
      </c>
      <c r="BD537" s="232">
        <f>IF(AZ537=4,G537,0)</f>
        <v>0</v>
      </c>
      <c r="BE537" s="232">
        <f>IF(AZ537=5,G537,0)</f>
        <v>0</v>
      </c>
      <c r="CA537" s="259">
        <v>3</v>
      </c>
      <c r="CB537" s="259">
        <v>7</v>
      </c>
    </row>
    <row r="538" spans="1:15" ht="12.75">
      <c r="A538" s="268"/>
      <c r="B538" s="272"/>
      <c r="C538" s="422" t="s">
        <v>681</v>
      </c>
      <c r="D538" s="423"/>
      <c r="E538" s="273">
        <v>32</v>
      </c>
      <c r="F538" s="274"/>
      <c r="G538" s="275"/>
      <c r="H538" s="276"/>
      <c r="I538" s="270"/>
      <c r="J538" s="277"/>
      <c r="K538" s="270"/>
      <c r="M538" s="271" t="s">
        <v>681</v>
      </c>
      <c r="O538" s="259"/>
    </row>
    <row r="539" spans="1:80" ht="12.75">
      <c r="A539" s="260">
        <v>123</v>
      </c>
      <c r="B539" s="261" t="s">
        <v>857</v>
      </c>
      <c r="C539" s="262" t="s">
        <v>858</v>
      </c>
      <c r="D539" s="263" t="s">
        <v>189</v>
      </c>
      <c r="E539" s="264">
        <v>4</v>
      </c>
      <c r="F539" s="264">
        <v>0</v>
      </c>
      <c r="G539" s="265">
        <f>E539*F539</f>
        <v>0</v>
      </c>
      <c r="H539" s="266">
        <v>0.0005</v>
      </c>
      <c r="I539" s="267">
        <f>E539*H539</f>
        <v>0.002</v>
      </c>
      <c r="J539" s="266"/>
      <c r="K539" s="267">
        <f>E539*J539</f>
        <v>0</v>
      </c>
      <c r="O539" s="259">
        <v>2</v>
      </c>
      <c r="AA539" s="232">
        <v>3</v>
      </c>
      <c r="AB539" s="232">
        <v>7</v>
      </c>
      <c r="AC539" s="232">
        <v>31179106</v>
      </c>
      <c r="AZ539" s="232">
        <v>2</v>
      </c>
      <c r="BA539" s="232">
        <f>IF(AZ539=1,G539,0)</f>
        <v>0</v>
      </c>
      <c r="BB539" s="232">
        <f>IF(AZ539=2,G539,0)</f>
        <v>0</v>
      </c>
      <c r="BC539" s="232">
        <f>IF(AZ539=3,G539,0)</f>
        <v>0</v>
      </c>
      <c r="BD539" s="232">
        <f>IF(AZ539=4,G539,0)</f>
        <v>0</v>
      </c>
      <c r="BE539" s="232">
        <f>IF(AZ539=5,G539,0)</f>
        <v>0</v>
      </c>
      <c r="CA539" s="259">
        <v>3</v>
      </c>
      <c r="CB539" s="259">
        <v>7</v>
      </c>
    </row>
    <row r="540" spans="1:15" ht="12.75">
      <c r="A540" s="268"/>
      <c r="B540" s="272"/>
      <c r="C540" s="432" t="s">
        <v>180</v>
      </c>
      <c r="D540" s="423"/>
      <c r="E540" s="298">
        <v>0</v>
      </c>
      <c r="F540" s="274"/>
      <c r="G540" s="275"/>
      <c r="H540" s="276"/>
      <c r="I540" s="270"/>
      <c r="J540" s="277"/>
      <c r="K540" s="270"/>
      <c r="M540" s="271" t="s">
        <v>180</v>
      </c>
      <c r="O540" s="259"/>
    </row>
    <row r="541" spans="1:15" ht="12.75">
      <c r="A541" s="268"/>
      <c r="B541" s="272"/>
      <c r="C541" s="432" t="s">
        <v>859</v>
      </c>
      <c r="D541" s="423"/>
      <c r="E541" s="298">
        <v>3.2</v>
      </c>
      <c r="F541" s="274"/>
      <c r="G541" s="275"/>
      <c r="H541" s="276"/>
      <c r="I541" s="270"/>
      <c r="J541" s="277"/>
      <c r="K541" s="270"/>
      <c r="M541" s="271" t="s">
        <v>859</v>
      </c>
      <c r="O541" s="259"/>
    </row>
    <row r="542" spans="1:15" ht="12.75">
      <c r="A542" s="268"/>
      <c r="B542" s="272"/>
      <c r="C542" s="432" t="s">
        <v>182</v>
      </c>
      <c r="D542" s="423"/>
      <c r="E542" s="298">
        <v>3.2</v>
      </c>
      <c r="F542" s="274"/>
      <c r="G542" s="275"/>
      <c r="H542" s="276"/>
      <c r="I542" s="270"/>
      <c r="J542" s="277"/>
      <c r="K542" s="270"/>
      <c r="M542" s="271" t="s">
        <v>182</v>
      </c>
      <c r="O542" s="259"/>
    </row>
    <row r="543" spans="1:15" ht="12.75">
      <c r="A543" s="268"/>
      <c r="B543" s="272"/>
      <c r="C543" s="422" t="s">
        <v>174</v>
      </c>
      <c r="D543" s="423"/>
      <c r="E543" s="273">
        <v>4</v>
      </c>
      <c r="F543" s="274"/>
      <c r="G543" s="275"/>
      <c r="H543" s="276"/>
      <c r="I543" s="270"/>
      <c r="J543" s="277"/>
      <c r="K543" s="270"/>
      <c r="M543" s="271">
        <v>4</v>
      </c>
      <c r="O543" s="259"/>
    </row>
    <row r="544" spans="1:80" ht="22.5">
      <c r="A544" s="260">
        <v>124</v>
      </c>
      <c r="B544" s="261" t="s">
        <v>860</v>
      </c>
      <c r="C544" s="262" t="s">
        <v>861</v>
      </c>
      <c r="D544" s="263" t="s">
        <v>146</v>
      </c>
      <c r="E544" s="264">
        <v>43</v>
      </c>
      <c r="F544" s="264">
        <v>0</v>
      </c>
      <c r="G544" s="265">
        <f>E544*F544</f>
        <v>0</v>
      </c>
      <c r="H544" s="266">
        <v>0</v>
      </c>
      <c r="I544" s="267">
        <f>E544*H544</f>
        <v>0</v>
      </c>
      <c r="J544" s="266"/>
      <c r="K544" s="267">
        <f>E544*J544</f>
        <v>0</v>
      </c>
      <c r="O544" s="259">
        <v>2</v>
      </c>
      <c r="AA544" s="232">
        <v>3</v>
      </c>
      <c r="AB544" s="232">
        <v>7</v>
      </c>
      <c r="AC544" s="232">
        <v>37501307</v>
      </c>
      <c r="AZ544" s="232">
        <v>2</v>
      </c>
      <c r="BA544" s="232">
        <f>IF(AZ544=1,G544,0)</f>
        <v>0</v>
      </c>
      <c r="BB544" s="232">
        <f>IF(AZ544=2,G544,0)</f>
        <v>0</v>
      </c>
      <c r="BC544" s="232">
        <f>IF(AZ544=3,G544,0)</f>
        <v>0</v>
      </c>
      <c r="BD544" s="232">
        <f>IF(AZ544=4,G544,0)</f>
        <v>0</v>
      </c>
      <c r="BE544" s="232">
        <f>IF(AZ544=5,G544,0)</f>
        <v>0</v>
      </c>
      <c r="CA544" s="259">
        <v>3</v>
      </c>
      <c r="CB544" s="259">
        <v>7</v>
      </c>
    </row>
    <row r="545" spans="1:15" ht="12.75">
      <c r="A545" s="268"/>
      <c r="B545" s="272"/>
      <c r="C545" s="422" t="s">
        <v>805</v>
      </c>
      <c r="D545" s="423"/>
      <c r="E545" s="273">
        <v>8</v>
      </c>
      <c r="F545" s="274"/>
      <c r="G545" s="275"/>
      <c r="H545" s="276"/>
      <c r="I545" s="270"/>
      <c r="J545" s="277"/>
      <c r="K545" s="270"/>
      <c r="M545" s="271" t="s">
        <v>805</v>
      </c>
      <c r="O545" s="259"/>
    </row>
    <row r="546" spans="1:15" ht="12.75">
      <c r="A546" s="268"/>
      <c r="B546" s="272"/>
      <c r="C546" s="422" t="s">
        <v>806</v>
      </c>
      <c r="D546" s="423"/>
      <c r="E546" s="273">
        <v>35</v>
      </c>
      <c r="F546" s="274"/>
      <c r="G546" s="275"/>
      <c r="H546" s="276"/>
      <c r="I546" s="270"/>
      <c r="J546" s="277"/>
      <c r="K546" s="270"/>
      <c r="M546" s="271" t="s">
        <v>806</v>
      </c>
      <c r="O546" s="259"/>
    </row>
    <row r="547" spans="1:80" ht="22.5">
      <c r="A547" s="260">
        <v>125</v>
      </c>
      <c r="B547" s="261" t="s">
        <v>862</v>
      </c>
      <c r="C547" s="262" t="s">
        <v>863</v>
      </c>
      <c r="D547" s="263" t="s">
        <v>146</v>
      </c>
      <c r="E547" s="264">
        <v>1</v>
      </c>
      <c r="F547" s="264">
        <v>0</v>
      </c>
      <c r="G547" s="265">
        <f>E547*F547</f>
        <v>0</v>
      </c>
      <c r="H547" s="266">
        <v>0</v>
      </c>
      <c r="I547" s="267">
        <f>E547*H547</f>
        <v>0</v>
      </c>
      <c r="J547" s="266"/>
      <c r="K547" s="267">
        <f>E547*J547</f>
        <v>0</v>
      </c>
      <c r="O547" s="259">
        <v>2</v>
      </c>
      <c r="AA547" s="232">
        <v>3</v>
      </c>
      <c r="AB547" s="232">
        <v>7</v>
      </c>
      <c r="AC547" s="232">
        <v>37501308</v>
      </c>
      <c r="AZ547" s="232">
        <v>2</v>
      </c>
      <c r="BA547" s="232">
        <f>IF(AZ547=1,G547,0)</f>
        <v>0</v>
      </c>
      <c r="BB547" s="232">
        <f>IF(AZ547=2,G547,0)</f>
        <v>0</v>
      </c>
      <c r="BC547" s="232">
        <f>IF(AZ547=3,G547,0)</f>
        <v>0</v>
      </c>
      <c r="BD547" s="232">
        <f>IF(AZ547=4,G547,0)</f>
        <v>0</v>
      </c>
      <c r="BE547" s="232">
        <f>IF(AZ547=5,G547,0)</f>
        <v>0</v>
      </c>
      <c r="CA547" s="259">
        <v>3</v>
      </c>
      <c r="CB547" s="259">
        <v>7</v>
      </c>
    </row>
    <row r="548" spans="1:15" ht="12.75">
      <c r="A548" s="268"/>
      <c r="B548" s="272"/>
      <c r="C548" s="422" t="s">
        <v>864</v>
      </c>
      <c r="D548" s="423"/>
      <c r="E548" s="273">
        <v>1</v>
      </c>
      <c r="F548" s="274"/>
      <c r="G548" s="275"/>
      <c r="H548" s="276"/>
      <c r="I548" s="270"/>
      <c r="J548" s="277"/>
      <c r="K548" s="270"/>
      <c r="M548" s="271" t="s">
        <v>864</v>
      </c>
      <c r="O548" s="259"/>
    </row>
    <row r="549" spans="1:80" ht="12.75">
      <c r="A549" s="260">
        <v>126</v>
      </c>
      <c r="B549" s="261" t="s">
        <v>865</v>
      </c>
      <c r="C549" s="262" t="s">
        <v>866</v>
      </c>
      <c r="D549" s="263" t="s">
        <v>179</v>
      </c>
      <c r="E549" s="264">
        <v>7</v>
      </c>
      <c r="F549" s="264">
        <v>0</v>
      </c>
      <c r="G549" s="265">
        <f>E549*F549</f>
        <v>0</v>
      </c>
      <c r="H549" s="266">
        <v>0.0043</v>
      </c>
      <c r="I549" s="267">
        <f>E549*H549</f>
        <v>0.030100000000000002</v>
      </c>
      <c r="J549" s="266"/>
      <c r="K549" s="267">
        <f>E549*J549</f>
        <v>0</v>
      </c>
      <c r="O549" s="259">
        <v>2</v>
      </c>
      <c r="AA549" s="232">
        <v>3</v>
      </c>
      <c r="AB549" s="232">
        <v>1</v>
      </c>
      <c r="AC549" s="232" t="s">
        <v>865</v>
      </c>
      <c r="AZ549" s="232">
        <v>2</v>
      </c>
      <c r="BA549" s="232">
        <f>IF(AZ549=1,G549,0)</f>
        <v>0</v>
      </c>
      <c r="BB549" s="232">
        <f>IF(AZ549=2,G549,0)</f>
        <v>0</v>
      </c>
      <c r="BC549" s="232">
        <f>IF(AZ549=3,G549,0)</f>
        <v>0</v>
      </c>
      <c r="BD549" s="232">
        <f>IF(AZ549=4,G549,0)</f>
        <v>0</v>
      </c>
      <c r="BE549" s="232">
        <f>IF(AZ549=5,G549,0)</f>
        <v>0</v>
      </c>
      <c r="CA549" s="259">
        <v>3</v>
      </c>
      <c r="CB549" s="259">
        <v>1</v>
      </c>
    </row>
    <row r="550" spans="1:15" ht="12.75">
      <c r="A550" s="268"/>
      <c r="B550" s="272"/>
      <c r="C550" s="422" t="s">
        <v>867</v>
      </c>
      <c r="D550" s="423"/>
      <c r="E550" s="273">
        <v>7</v>
      </c>
      <c r="F550" s="274"/>
      <c r="G550" s="275"/>
      <c r="H550" s="276"/>
      <c r="I550" s="270"/>
      <c r="J550" s="277"/>
      <c r="K550" s="270"/>
      <c r="M550" s="271" t="s">
        <v>867</v>
      </c>
      <c r="O550" s="259"/>
    </row>
    <row r="551" spans="1:80" ht="12.75">
      <c r="A551" s="260">
        <v>127</v>
      </c>
      <c r="B551" s="261" t="s">
        <v>868</v>
      </c>
      <c r="C551" s="262" t="s">
        <v>869</v>
      </c>
      <c r="D551" s="263" t="s">
        <v>179</v>
      </c>
      <c r="E551" s="264">
        <v>1</v>
      </c>
      <c r="F551" s="264">
        <v>0</v>
      </c>
      <c r="G551" s="265">
        <f>E551*F551</f>
        <v>0</v>
      </c>
      <c r="H551" s="266">
        <v>0.0059</v>
      </c>
      <c r="I551" s="267">
        <f>E551*H551</f>
        <v>0.0059</v>
      </c>
      <c r="J551" s="266"/>
      <c r="K551" s="267">
        <f>E551*J551</f>
        <v>0</v>
      </c>
      <c r="O551" s="259">
        <v>2</v>
      </c>
      <c r="AA551" s="232">
        <v>3</v>
      </c>
      <c r="AB551" s="232">
        <v>1</v>
      </c>
      <c r="AC551" s="232" t="s">
        <v>868</v>
      </c>
      <c r="AZ551" s="232">
        <v>2</v>
      </c>
      <c r="BA551" s="232">
        <f>IF(AZ551=1,G551,0)</f>
        <v>0</v>
      </c>
      <c r="BB551" s="232">
        <f>IF(AZ551=2,G551,0)</f>
        <v>0</v>
      </c>
      <c r="BC551" s="232">
        <f>IF(AZ551=3,G551,0)</f>
        <v>0</v>
      </c>
      <c r="BD551" s="232">
        <f>IF(AZ551=4,G551,0)</f>
        <v>0</v>
      </c>
      <c r="BE551" s="232">
        <f>IF(AZ551=5,G551,0)</f>
        <v>0</v>
      </c>
      <c r="CA551" s="259">
        <v>3</v>
      </c>
      <c r="CB551" s="259">
        <v>1</v>
      </c>
    </row>
    <row r="552" spans="1:15" ht="12.75">
      <c r="A552" s="268"/>
      <c r="B552" s="272"/>
      <c r="C552" s="422" t="s">
        <v>870</v>
      </c>
      <c r="D552" s="423"/>
      <c r="E552" s="273">
        <v>1</v>
      </c>
      <c r="F552" s="274"/>
      <c r="G552" s="275"/>
      <c r="H552" s="276"/>
      <c r="I552" s="270"/>
      <c r="J552" s="277"/>
      <c r="K552" s="270"/>
      <c r="M552" s="271" t="s">
        <v>870</v>
      </c>
      <c r="O552" s="259"/>
    </row>
    <row r="553" spans="1:80" ht="12.75">
      <c r="A553" s="260">
        <v>128</v>
      </c>
      <c r="B553" s="261" t="s">
        <v>871</v>
      </c>
      <c r="C553" s="262" t="s">
        <v>872</v>
      </c>
      <c r="D553" s="263" t="s">
        <v>179</v>
      </c>
      <c r="E553" s="264">
        <v>2</v>
      </c>
      <c r="F553" s="264">
        <v>0</v>
      </c>
      <c r="G553" s="265">
        <f>E553*F553</f>
        <v>0</v>
      </c>
      <c r="H553" s="266">
        <v>0.0427</v>
      </c>
      <c r="I553" s="267">
        <f>E553*H553</f>
        <v>0.0854</v>
      </c>
      <c r="J553" s="266"/>
      <c r="K553" s="267">
        <f>E553*J553</f>
        <v>0</v>
      </c>
      <c r="O553" s="259">
        <v>2</v>
      </c>
      <c r="AA553" s="232">
        <v>3</v>
      </c>
      <c r="AB553" s="232">
        <v>7</v>
      </c>
      <c r="AC553" s="232">
        <v>55340770</v>
      </c>
      <c r="AZ553" s="232">
        <v>2</v>
      </c>
      <c r="BA553" s="232">
        <f>IF(AZ553=1,G553,0)</f>
        <v>0</v>
      </c>
      <c r="BB553" s="232">
        <f>IF(AZ553=2,G553,0)</f>
        <v>0</v>
      </c>
      <c r="BC553" s="232">
        <f>IF(AZ553=3,G553,0)</f>
        <v>0</v>
      </c>
      <c r="BD553" s="232">
        <f>IF(AZ553=4,G553,0)</f>
        <v>0</v>
      </c>
      <c r="BE553" s="232">
        <f>IF(AZ553=5,G553,0)</f>
        <v>0</v>
      </c>
      <c r="CA553" s="259">
        <v>3</v>
      </c>
      <c r="CB553" s="259">
        <v>7</v>
      </c>
    </row>
    <row r="554" spans="1:15" ht="12.75">
      <c r="A554" s="268"/>
      <c r="B554" s="272"/>
      <c r="C554" s="422" t="s">
        <v>873</v>
      </c>
      <c r="D554" s="423"/>
      <c r="E554" s="273">
        <v>2</v>
      </c>
      <c r="F554" s="274"/>
      <c r="G554" s="275"/>
      <c r="H554" s="276"/>
      <c r="I554" s="270"/>
      <c r="J554" s="277"/>
      <c r="K554" s="270"/>
      <c r="M554" s="271" t="s">
        <v>873</v>
      </c>
      <c r="O554" s="259"/>
    </row>
    <row r="555" spans="1:80" ht="12.75">
      <c r="A555" s="260">
        <v>129</v>
      </c>
      <c r="B555" s="261" t="s">
        <v>874</v>
      </c>
      <c r="C555" s="262" t="s">
        <v>875</v>
      </c>
      <c r="D555" s="263" t="s">
        <v>179</v>
      </c>
      <c r="E555" s="264">
        <v>1</v>
      </c>
      <c r="F555" s="264">
        <v>0</v>
      </c>
      <c r="G555" s="265">
        <f>E555*F555</f>
        <v>0</v>
      </c>
      <c r="H555" s="266">
        <v>0.0608</v>
      </c>
      <c r="I555" s="267">
        <f>E555*H555</f>
        <v>0.0608</v>
      </c>
      <c r="J555" s="266"/>
      <c r="K555" s="267">
        <f>E555*J555</f>
        <v>0</v>
      </c>
      <c r="O555" s="259">
        <v>2</v>
      </c>
      <c r="AA555" s="232">
        <v>3</v>
      </c>
      <c r="AB555" s="232">
        <v>7</v>
      </c>
      <c r="AC555" s="232">
        <v>55347129</v>
      </c>
      <c r="AZ555" s="232">
        <v>2</v>
      </c>
      <c r="BA555" s="232">
        <f>IF(AZ555=1,G555,0)</f>
        <v>0</v>
      </c>
      <c r="BB555" s="232">
        <f>IF(AZ555=2,G555,0)</f>
        <v>0</v>
      </c>
      <c r="BC555" s="232">
        <f>IF(AZ555=3,G555,0)</f>
        <v>0</v>
      </c>
      <c r="BD555" s="232">
        <f>IF(AZ555=4,G555,0)</f>
        <v>0</v>
      </c>
      <c r="BE555" s="232">
        <f>IF(AZ555=5,G555,0)</f>
        <v>0</v>
      </c>
      <c r="CA555" s="259">
        <v>3</v>
      </c>
      <c r="CB555" s="259">
        <v>7</v>
      </c>
    </row>
    <row r="556" spans="1:15" ht="12.75">
      <c r="A556" s="268"/>
      <c r="B556" s="272"/>
      <c r="C556" s="422" t="s">
        <v>876</v>
      </c>
      <c r="D556" s="423"/>
      <c r="E556" s="273">
        <v>1</v>
      </c>
      <c r="F556" s="274"/>
      <c r="G556" s="275"/>
      <c r="H556" s="276"/>
      <c r="I556" s="270"/>
      <c r="J556" s="277"/>
      <c r="K556" s="270"/>
      <c r="M556" s="271" t="s">
        <v>876</v>
      </c>
      <c r="O556" s="259"/>
    </row>
    <row r="557" spans="1:80" ht="12.75">
      <c r="A557" s="260">
        <v>130</v>
      </c>
      <c r="B557" s="261" t="s">
        <v>877</v>
      </c>
      <c r="C557" s="262" t="s">
        <v>878</v>
      </c>
      <c r="D557" s="263" t="s">
        <v>179</v>
      </c>
      <c r="E557" s="264">
        <v>13</v>
      </c>
      <c r="F557" s="264">
        <v>0</v>
      </c>
      <c r="G557" s="265">
        <f>E557*F557</f>
        <v>0</v>
      </c>
      <c r="H557" s="266">
        <v>0.001</v>
      </c>
      <c r="I557" s="267">
        <f>E557*H557</f>
        <v>0.013000000000000001</v>
      </c>
      <c r="J557" s="266"/>
      <c r="K557" s="267">
        <f>E557*J557</f>
        <v>0</v>
      </c>
      <c r="O557" s="259">
        <v>2</v>
      </c>
      <c r="AA557" s="232">
        <v>3</v>
      </c>
      <c r="AB557" s="232">
        <v>7</v>
      </c>
      <c r="AC557" s="232">
        <v>69742510</v>
      </c>
      <c r="AZ557" s="232">
        <v>2</v>
      </c>
      <c r="BA557" s="232">
        <f>IF(AZ557=1,G557,0)</f>
        <v>0</v>
      </c>
      <c r="BB557" s="232">
        <f>IF(AZ557=2,G557,0)</f>
        <v>0</v>
      </c>
      <c r="BC557" s="232">
        <f>IF(AZ557=3,G557,0)</f>
        <v>0</v>
      </c>
      <c r="BD557" s="232">
        <f>IF(AZ557=4,G557,0)</f>
        <v>0</v>
      </c>
      <c r="BE557" s="232">
        <f>IF(AZ557=5,G557,0)</f>
        <v>0</v>
      </c>
      <c r="CA557" s="259">
        <v>3</v>
      </c>
      <c r="CB557" s="259">
        <v>7</v>
      </c>
    </row>
    <row r="558" spans="1:15" ht="12.75">
      <c r="A558" s="268"/>
      <c r="B558" s="272"/>
      <c r="C558" s="422" t="s">
        <v>879</v>
      </c>
      <c r="D558" s="423"/>
      <c r="E558" s="273">
        <v>13</v>
      </c>
      <c r="F558" s="274"/>
      <c r="G558" s="275"/>
      <c r="H558" s="276"/>
      <c r="I558" s="270"/>
      <c r="J558" s="277"/>
      <c r="K558" s="270"/>
      <c r="M558" s="271" t="s">
        <v>879</v>
      </c>
      <c r="O558" s="259"/>
    </row>
    <row r="559" spans="1:80" ht="12.75">
      <c r="A559" s="260">
        <v>131</v>
      </c>
      <c r="B559" s="261" t="s">
        <v>340</v>
      </c>
      <c r="C559" s="262" t="s">
        <v>341</v>
      </c>
      <c r="D559" s="263" t="s">
        <v>12</v>
      </c>
      <c r="E559" s="264">
        <v>0</v>
      </c>
      <c r="F559" s="264">
        <v>0</v>
      </c>
      <c r="G559" s="265">
        <f>E559*F559</f>
        <v>0</v>
      </c>
      <c r="H559" s="266">
        <v>0</v>
      </c>
      <c r="I559" s="267">
        <f>E559*H559</f>
        <v>0</v>
      </c>
      <c r="J559" s="266"/>
      <c r="K559" s="267">
        <f>E559*J559</f>
        <v>0</v>
      </c>
      <c r="O559" s="259">
        <v>2</v>
      </c>
      <c r="AA559" s="232">
        <v>7</v>
      </c>
      <c r="AB559" s="232">
        <v>1002</v>
      </c>
      <c r="AC559" s="232">
        <v>5</v>
      </c>
      <c r="AZ559" s="232">
        <v>2</v>
      </c>
      <c r="BA559" s="232">
        <f>IF(AZ559=1,G559,0)</f>
        <v>0</v>
      </c>
      <c r="BB559" s="232">
        <f>IF(AZ559=2,G559,0)</f>
        <v>0</v>
      </c>
      <c r="BC559" s="232">
        <f>IF(AZ559=3,G559,0)</f>
        <v>0</v>
      </c>
      <c r="BD559" s="232">
        <f>IF(AZ559=4,G559,0)</f>
        <v>0</v>
      </c>
      <c r="BE559" s="232">
        <f>IF(AZ559=5,G559,0)</f>
        <v>0</v>
      </c>
      <c r="CA559" s="259">
        <v>7</v>
      </c>
      <c r="CB559" s="259">
        <v>1002</v>
      </c>
    </row>
    <row r="560" spans="1:57" ht="12.75">
      <c r="A560" s="278"/>
      <c r="B560" s="279" t="s">
        <v>102</v>
      </c>
      <c r="C560" s="280" t="s">
        <v>329</v>
      </c>
      <c r="D560" s="281"/>
      <c r="E560" s="282"/>
      <c r="F560" s="283"/>
      <c r="G560" s="284">
        <f>SUM(G498:G559)</f>
        <v>0</v>
      </c>
      <c r="H560" s="285"/>
      <c r="I560" s="286">
        <f>SUM(I498:I559)</f>
        <v>0.6854804</v>
      </c>
      <c r="J560" s="285"/>
      <c r="K560" s="286">
        <f>SUM(K498:K559)</f>
        <v>-0.135</v>
      </c>
      <c r="O560" s="259">
        <v>4</v>
      </c>
      <c r="BA560" s="287">
        <f>SUM(BA498:BA559)</f>
        <v>0</v>
      </c>
      <c r="BB560" s="287">
        <f>SUM(BB498:BB559)</f>
        <v>0</v>
      </c>
      <c r="BC560" s="287">
        <f>SUM(BC498:BC559)</f>
        <v>0</v>
      </c>
      <c r="BD560" s="287">
        <f>SUM(BD498:BD559)</f>
        <v>0</v>
      </c>
      <c r="BE560" s="287">
        <f>SUM(BE498:BE559)</f>
        <v>0</v>
      </c>
    </row>
    <row r="561" spans="1:15" ht="12.75">
      <c r="A561" s="249" t="s">
        <v>98</v>
      </c>
      <c r="B561" s="250" t="s">
        <v>342</v>
      </c>
      <c r="C561" s="251" t="s">
        <v>343</v>
      </c>
      <c r="D561" s="252"/>
      <c r="E561" s="253"/>
      <c r="F561" s="253"/>
      <c r="G561" s="254"/>
      <c r="H561" s="255"/>
      <c r="I561" s="256"/>
      <c r="J561" s="257"/>
      <c r="K561" s="258"/>
      <c r="O561" s="259">
        <v>1</v>
      </c>
    </row>
    <row r="562" spans="1:80" ht="12.75">
      <c r="A562" s="260">
        <v>132</v>
      </c>
      <c r="B562" s="261" t="s">
        <v>345</v>
      </c>
      <c r="C562" s="262" t="s">
        <v>346</v>
      </c>
      <c r="D562" s="263" t="s">
        <v>179</v>
      </c>
      <c r="E562" s="264">
        <v>3</v>
      </c>
      <c r="F562" s="264">
        <v>0</v>
      </c>
      <c r="G562" s="265">
        <f>E562*F562</f>
        <v>0</v>
      </c>
      <c r="H562" s="266">
        <v>0.00026</v>
      </c>
      <c r="I562" s="267">
        <f>E562*H562</f>
        <v>0.0007799999999999999</v>
      </c>
      <c r="J562" s="266">
        <v>0</v>
      </c>
      <c r="K562" s="267">
        <f>E562*J562</f>
        <v>0</v>
      </c>
      <c r="O562" s="259">
        <v>2</v>
      </c>
      <c r="AA562" s="232">
        <v>1</v>
      </c>
      <c r="AB562" s="232">
        <v>7</v>
      </c>
      <c r="AC562" s="232">
        <v>7</v>
      </c>
      <c r="AZ562" s="232">
        <v>2</v>
      </c>
      <c r="BA562" s="232">
        <f>IF(AZ562=1,G562,0)</f>
        <v>0</v>
      </c>
      <c r="BB562" s="232">
        <f>IF(AZ562=2,G562,0)</f>
        <v>0</v>
      </c>
      <c r="BC562" s="232">
        <f>IF(AZ562=3,G562,0)</f>
        <v>0</v>
      </c>
      <c r="BD562" s="232">
        <f>IF(AZ562=4,G562,0)</f>
        <v>0</v>
      </c>
      <c r="BE562" s="232">
        <f>IF(AZ562=5,G562,0)</f>
        <v>0</v>
      </c>
      <c r="CA562" s="259">
        <v>1</v>
      </c>
      <c r="CB562" s="259">
        <v>7</v>
      </c>
    </row>
    <row r="563" spans="1:15" ht="12.75">
      <c r="A563" s="268"/>
      <c r="B563" s="272"/>
      <c r="C563" s="422" t="s">
        <v>880</v>
      </c>
      <c r="D563" s="423"/>
      <c r="E563" s="273">
        <v>3</v>
      </c>
      <c r="F563" s="274"/>
      <c r="G563" s="275"/>
      <c r="H563" s="276"/>
      <c r="I563" s="270"/>
      <c r="J563" s="277"/>
      <c r="K563" s="270"/>
      <c r="M563" s="271" t="s">
        <v>880</v>
      </c>
      <c r="O563" s="259"/>
    </row>
    <row r="564" spans="1:80" ht="12.75">
      <c r="A564" s="260">
        <v>133</v>
      </c>
      <c r="B564" s="261" t="s">
        <v>881</v>
      </c>
      <c r="C564" s="262" t="s">
        <v>882</v>
      </c>
      <c r="D564" s="263" t="s">
        <v>179</v>
      </c>
      <c r="E564" s="264">
        <v>8</v>
      </c>
      <c r="F564" s="264">
        <v>0</v>
      </c>
      <c r="G564" s="265">
        <f>E564*F564</f>
        <v>0</v>
      </c>
      <c r="H564" s="266">
        <v>0.00026</v>
      </c>
      <c r="I564" s="267">
        <f>E564*H564</f>
        <v>0.00208</v>
      </c>
      <c r="J564" s="266">
        <v>0</v>
      </c>
      <c r="K564" s="267">
        <f>E564*J564</f>
        <v>0</v>
      </c>
      <c r="O564" s="259">
        <v>2</v>
      </c>
      <c r="AA564" s="232">
        <v>1</v>
      </c>
      <c r="AB564" s="232">
        <v>7</v>
      </c>
      <c r="AC564" s="232">
        <v>7</v>
      </c>
      <c r="AZ564" s="232">
        <v>2</v>
      </c>
      <c r="BA564" s="232">
        <f>IF(AZ564=1,G564,0)</f>
        <v>0</v>
      </c>
      <c r="BB564" s="232">
        <f>IF(AZ564=2,G564,0)</f>
        <v>0</v>
      </c>
      <c r="BC564" s="232">
        <f>IF(AZ564=3,G564,0)</f>
        <v>0</v>
      </c>
      <c r="BD564" s="232">
        <f>IF(AZ564=4,G564,0)</f>
        <v>0</v>
      </c>
      <c r="BE564" s="232">
        <f>IF(AZ564=5,G564,0)</f>
        <v>0</v>
      </c>
      <c r="CA564" s="259">
        <v>1</v>
      </c>
      <c r="CB564" s="259">
        <v>7</v>
      </c>
    </row>
    <row r="565" spans="1:15" ht="12.75">
      <c r="A565" s="268"/>
      <c r="B565" s="272"/>
      <c r="C565" s="422" t="s">
        <v>883</v>
      </c>
      <c r="D565" s="423"/>
      <c r="E565" s="273">
        <v>3</v>
      </c>
      <c r="F565" s="274"/>
      <c r="G565" s="275"/>
      <c r="H565" s="276"/>
      <c r="I565" s="270"/>
      <c r="J565" s="277"/>
      <c r="K565" s="270"/>
      <c r="M565" s="271" t="s">
        <v>883</v>
      </c>
      <c r="O565" s="259"/>
    </row>
    <row r="566" spans="1:15" ht="12.75">
      <c r="A566" s="268"/>
      <c r="B566" s="272"/>
      <c r="C566" s="422" t="s">
        <v>884</v>
      </c>
      <c r="D566" s="423"/>
      <c r="E566" s="273">
        <v>3</v>
      </c>
      <c r="F566" s="274"/>
      <c r="G566" s="275"/>
      <c r="H566" s="276"/>
      <c r="I566" s="270"/>
      <c r="J566" s="277"/>
      <c r="K566" s="270"/>
      <c r="M566" s="271" t="s">
        <v>884</v>
      </c>
      <c r="O566" s="259"/>
    </row>
    <row r="567" spans="1:15" ht="12.75">
      <c r="A567" s="268"/>
      <c r="B567" s="272"/>
      <c r="C567" s="422" t="s">
        <v>885</v>
      </c>
      <c r="D567" s="423"/>
      <c r="E567" s="273">
        <v>2</v>
      </c>
      <c r="F567" s="274"/>
      <c r="G567" s="275"/>
      <c r="H567" s="276"/>
      <c r="I567" s="270"/>
      <c r="J567" s="277"/>
      <c r="K567" s="270"/>
      <c r="M567" s="271" t="s">
        <v>885</v>
      </c>
      <c r="O567" s="259"/>
    </row>
    <row r="568" spans="1:80" ht="22.5">
      <c r="A568" s="260">
        <v>134</v>
      </c>
      <c r="B568" s="261" t="s">
        <v>349</v>
      </c>
      <c r="C568" s="262" t="s">
        <v>350</v>
      </c>
      <c r="D568" s="263" t="s">
        <v>179</v>
      </c>
      <c r="E568" s="264">
        <v>3</v>
      </c>
      <c r="F568" s="264">
        <v>0</v>
      </c>
      <c r="G568" s="265">
        <f>E568*F568</f>
        <v>0</v>
      </c>
      <c r="H568" s="266">
        <v>0.0262</v>
      </c>
      <c r="I568" s="267">
        <f>E568*H568</f>
        <v>0.0786</v>
      </c>
      <c r="J568" s="266"/>
      <c r="K568" s="267">
        <f>E568*J568</f>
        <v>0</v>
      </c>
      <c r="O568" s="259">
        <v>2</v>
      </c>
      <c r="AA568" s="232">
        <v>3</v>
      </c>
      <c r="AB568" s="232">
        <v>7</v>
      </c>
      <c r="AC568" s="232">
        <v>61143042</v>
      </c>
      <c r="AZ568" s="232">
        <v>2</v>
      </c>
      <c r="BA568" s="232">
        <f>IF(AZ568=1,G568,0)</f>
        <v>0</v>
      </c>
      <c r="BB568" s="232">
        <f>IF(AZ568=2,G568,0)</f>
        <v>0</v>
      </c>
      <c r="BC568" s="232">
        <f>IF(AZ568=3,G568,0)</f>
        <v>0</v>
      </c>
      <c r="BD568" s="232">
        <f>IF(AZ568=4,G568,0)</f>
        <v>0</v>
      </c>
      <c r="BE568" s="232">
        <f>IF(AZ568=5,G568,0)</f>
        <v>0</v>
      </c>
      <c r="CA568" s="259">
        <v>3</v>
      </c>
      <c r="CB568" s="259">
        <v>7</v>
      </c>
    </row>
    <row r="569" spans="1:15" ht="12.75">
      <c r="A569" s="268"/>
      <c r="B569" s="272"/>
      <c r="C569" s="422" t="s">
        <v>880</v>
      </c>
      <c r="D569" s="423"/>
      <c r="E569" s="273">
        <v>3</v>
      </c>
      <c r="F569" s="274"/>
      <c r="G569" s="275"/>
      <c r="H569" s="276"/>
      <c r="I569" s="270"/>
      <c r="J569" s="277"/>
      <c r="K569" s="270"/>
      <c r="M569" s="271" t="s">
        <v>880</v>
      </c>
      <c r="O569" s="259"/>
    </row>
    <row r="570" spans="1:80" ht="12.75">
      <c r="A570" s="260">
        <v>135</v>
      </c>
      <c r="B570" s="261" t="s">
        <v>886</v>
      </c>
      <c r="C570" s="262" t="s">
        <v>887</v>
      </c>
      <c r="D570" s="263" t="s">
        <v>179</v>
      </c>
      <c r="E570" s="264">
        <v>3</v>
      </c>
      <c r="F570" s="264">
        <v>0</v>
      </c>
      <c r="G570" s="265">
        <f>E570*F570</f>
        <v>0</v>
      </c>
      <c r="H570" s="266">
        <v>0.034</v>
      </c>
      <c r="I570" s="267">
        <f>E570*H570</f>
        <v>0.10200000000000001</v>
      </c>
      <c r="J570" s="266"/>
      <c r="K570" s="267">
        <f>E570*J570</f>
        <v>0</v>
      </c>
      <c r="O570" s="259">
        <v>2</v>
      </c>
      <c r="AA570" s="232">
        <v>3</v>
      </c>
      <c r="AB570" s="232">
        <v>7</v>
      </c>
      <c r="AC570" s="232">
        <v>61143251</v>
      </c>
      <c r="AZ570" s="232">
        <v>2</v>
      </c>
      <c r="BA570" s="232">
        <f>IF(AZ570=1,G570,0)</f>
        <v>0</v>
      </c>
      <c r="BB570" s="232">
        <f>IF(AZ570=2,G570,0)</f>
        <v>0</v>
      </c>
      <c r="BC570" s="232">
        <f>IF(AZ570=3,G570,0)</f>
        <v>0</v>
      </c>
      <c r="BD570" s="232">
        <f>IF(AZ570=4,G570,0)</f>
        <v>0</v>
      </c>
      <c r="BE570" s="232">
        <f>IF(AZ570=5,G570,0)</f>
        <v>0</v>
      </c>
      <c r="CA570" s="259">
        <v>3</v>
      </c>
      <c r="CB570" s="259">
        <v>7</v>
      </c>
    </row>
    <row r="571" spans="1:15" ht="12.75">
      <c r="A571" s="268"/>
      <c r="B571" s="272"/>
      <c r="C571" s="422" t="s">
        <v>888</v>
      </c>
      <c r="D571" s="423"/>
      <c r="E571" s="273">
        <v>3</v>
      </c>
      <c r="F571" s="274"/>
      <c r="G571" s="275"/>
      <c r="H571" s="276"/>
      <c r="I571" s="270"/>
      <c r="J571" s="277"/>
      <c r="K571" s="270"/>
      <c r="M571" s="271" t="s">
        <v>888</v>
      </c>
      <c r="O571" s="259"/>
    </row>
    <row r="572" spans="1:80" ht="12.75">
      <c r="A572" s="260">
        <v>136</v>
      </c>
      <c r="B572" s="261" t="s">
        <v>889</v>
      </c>
      <c r="C572" s="262" t="s">
        <v>890</v>
      </c>
      <c r="D572" s="263" t="s">
        <v>179</v>
      </c>
      <c r="E572" s="264">
        <v>2</v>
      </c>
      <c r="F572" s="264">
        <v>0</v>
      </c>
      <c r="G572" s="265">
        <f>E572*F572</f>
        <v>0</v>
      </c>
      <c r="H572" s="266">
        <v>0.038</v>
      </c>
      <c r="I572" s="267">
        <f>E572*H572</f>
        <v>0.076</v>
      </c>
      <c r="J572" s="266"/>
      <c r="K572" s="267">
        <f>E572*J572</f>
        <v>0</v>
      </c>
      <c r="O572" s="259">
        <v>2</v>
      </c>
      <c r="AA572" s="232">
        <v>3</v>
      </c>
      <c r="AB572" s="232">
        <v>7</v>
      </c>
      <c r="AC572" s="232">
        <v>61143252</v>
      </c>
      <c r="AZ572" s="232">
        <v>2</v>
      </c>
      <c r="BA572" s="232">
        <f>IF(AZ572=1,G572,0)</f>
        <v>0</v>
      </c>
      <c r="BB572" s="232">
        <f>IF(AZ572=2,G572,0)</f>
        <v>0</v>
      </c>
      <c r="BC572" s="232">
        <f>IF(AZ572=3,G572,0)</f>
        <v>0</v>
      </c>
      <c r="BD572" s="232">
        <f>IF(AZ572=4,G572,0)</f>
        <v>0</v>
      </c>
      <c r="BE572" s="232">
        <f>IF(AZ572=5,G572,0)</f>
        <v>0</v>
      </c>
      <c r="CA572" s="259">
        <v>3</v>
      </c>
      <c r="CB572" s="259">
        <v>7</v>
      </c>
    </row>
    <row r="573" spans="1:15" ht="12.75">
      <c r="A573" s="268"/>
      <c r="B573" s="272"/>
      <c r="C573" s="422" t="s">
        <v>891</v>
      </c>
      <c r="D573" s="423"/>
      <c r="E573" s="273">
        <v>2</v>
      </c>
      <c r="F573" s="274"/>
      <c r="G573" s="275"/>
      <c r="H573" s="276"/>
      <c r="I573" s="270"/>
      <c r="J573" s="277"/>
      <c r="K573" s="270"/>
      <c r="M573" s="271" t="s">
        <v>891</v>
      </c>
      <c r="O573" s="259"/>
    </row>
    <row r="574" spans="1:80" ht="22.5">
      <c r="A574" s="260">
        <v>137</v>
      </c>
      <c r="B574" s="261" t="s">
        <v>892</v>
      </c>
      <c r="C574" s="262" t="s">
        <v>893</v>
      </c>
      <c r="D574" s="263" t="s">
        <v>179</v>
      </c>
      <c r="E574" s="264">
        <v>3</v>
      </c>
      <c r="F574" s="264">
        <v>0</v>
      </c>
      <c r="G574" s="265">
        <f>E574*F574</f>
        <v>0</v>
      </c>
      <c r="H574" s="266">
        <v>0.04</v>
      </c>
      <c r="I574" s="267">
        <f>E574*H574</f>
        <v>0.12</v>
      </c>
      <c r="J574" s="266"/>
      <c r="K574" s="267">
        <f>E574*J574</f>
        <v>0</v>
      </c>
      <c r="O574" s="259">
        <v>2</v>
      </c>
      <c r="AA574" s="232">
        <v>3</v>
      </c>
      <c r="AB574" s="232">
        <v>7</v>
      </c>
      <c r="AC574" s="232" t="s">
        <v>892</v>
      </c>
      <c r="AZ574" s="232">
        <v>2</v>
      </c>
      <c r="BA574" s="232">
        <f>IF(AZ574=1,G574,0)</f>
        <v>0</v>
      </c>
      <c r="BB574" s="232">
        <f>IF(AZ574=2,G574,0)</f>
        <v>0</v>
      </c>
      <c r="BC574" s="232">
        <f>IF(AZ574=3,G574,0)</f>
        <v>0</v>
      </c>
      <c r="BD574" s="232">
        <f>IF(AZ574=4,G574,0)</f>
        <v>0</v>
      </c>
      <c r="BE574" s="232">
        <f>IF(AZ574=5,G574,0)</f>
        <v>0</v>
      </c>
      <c r="CA574" s="259">
        <v>3</v>
      </c>
      <c r="CB574" s="259">
        <v>7</v>
      </c>
    </row>
    <row r="575" spans="1:15" ht="12.75">
      <c r="A575" s="268"/>
      <c r="B575" s="272"/>
      <c r="C575" s="422" t="s">
        <v>894</v>
      </c>
      <c r="D575" s="423"/>
      <c r="E575" s="273">
        <v>3</v>
      </c>
      <c r="F575" s="274"/>
      <c r="G575" s="275"/>
      <c r="H575" s="276"/>
      <c r="I575" s="270"/>
      <c r="J575" s="277"/>
      <c r="K575" s="270"/>
      <c r="M575" s="271" t="s">
        <v>894</v>
      </c>
      <c r="O575" s="259"/>
    </row>
    <row r="576" spans="1:57" ht="12.75">
      <c r="A576" s="278"/>
      <c r="B576" s="279" t="s">
        <v>102</v>
      </c>
      <c r="C576" s="280" t="s">
        <v>344</v>
      </c>
      <c r="D576" s="281"/>
      <c r="E576" s="282"/>
      <c r="F576" s="283"/>
      <c r="G576" s="284">
        <f>SUM(G561:G575)</f>
        <v>0</v>
      </c>
      <c r="H576" s="285"/>
      <c r="I576" s="286">
        <f>SUM(I561:I575)</f>
        <v>0.37946</v>
      </c>
      <c r="J576" s="285"/>
      <c r="K576" s="286">
        <f>SUM(K561:K575)</f>
        <v>0</v>
      </c>
      <c r="O576" s="259">
        <v>4</v>
      </c>
      <c r="BA576" s="287">
        <f>SUM(BA561:BA575)</f>
        <v>0</v>
      </c>
      <c r="BB576" s="287">
        <f>SUM(BB561:BB575)</f>
        <v>0</v>
      </c>
      <c r="BC576" s="287">
        <f>SUM(BC561:BC575)</f>
        <v>0</v>
      </c>
      <c r="BD576" s="287">
        <f>SUM(BD561:BD575)</f>
        <v>0</v>
      </c>
      <c r="BE576" s="287">
        <f>SUM(BE561:BE575)</f>
        <v>0</v>
      </c>
    </row>
    <row r="577" spans="1:15" ht="12.75">
      <c r="A577" s="249" t="s">
        <v>98</v>
      </c>
      <c r="B577" s="250" t="s">
        <v>895</v>
      </c>
      <c r="C577" s="251" t="s">
        <v>896</v>
      </c>
      <c r="D577" s="252"/>
      <c r="E577" s="253"/>
      <c r="F577" s="253"/>
      <c r="G577" s="254"/>
      <c r="H577" s="255"/>
      <c r="I577" s="256"/>
      <c r="J577" s="257"/>
      <c r="K577" s="258"/>
      <c r="O577" s="259">
        <v>1</v>
      </c>
    </row>
    <row r="578" spans="1:80" ht="12.75">
      <c r="A578" s="260">
        <v>138</v>
      </c>
      <c r="B578" s="261" t="s">
        <v>898</v>
      </c>
      <c r="C578" s="262" t="s">
        <v>899</v>
      </c>
      <c r="D578" s="263" t="s">
        <v>146</v>
      </c>
      <c r="E578" s="264">
        <v>4.9696</v>
      </c>
      <c r="F578" s="264">
        <v>0</v>
      </c>
      <c r="G578" s="265">
        <f>E578*F578</f>
        <v>0</v>
      </c>
      <c r="H578" s="266">
        <v>0.00026</v>
      </c>
      <c r="I578" s="267">
        <f>E578*H578</f>
        <v>0.0012920959999999997</v>
      </c>
      <c r="J578" s="266">
        <v>0</v>
      </c>
      <c r="K578" s="267">
        <f>E578*J578</f>
        <v>0</v>
      </c>
      <c r="O578" s="259">
        <v>2</v>
      </c>
      <c r="AA578" s="232">
        <v>1</v>
      </c>
      <c r="AB578" s="232">
        <v>7</v>
      </c>
      <c r="AC578" s="232">
        <v>7</v>
      </c>
      <c r="AZ578" s="232">
        <v>2</v>
      </c>
      <c r="BA578" s="232">
        <f>IF(AZ578=1,G578,0)</f>
        <v>0</v>
      </c>
      <c r="BB578" s="232">
        <f>IF(AZ578=2,G578,0)</f>
        <v>0</v>
      </c>
      <c r="BC578" s="232">
        <f>IF(AZ578=3,G578,0)</f>
        <v>0</v>
      </c>
      <c r="BD578" s="232">
        <f>IF(AZ578=4,G578,0)</f>
        <v>0</v>
      </c>
      <c r="BE578" s="232">
        <f>IF(AZ578=5,G578,0)</f>
        <v>0</v>
      </c>
      <c r="CA578" s="259">
        <v>1</v>
      </c>
      <c r="CB578" s="259">
        <v>7</v>
      </c>
    </row>
    <row r="579" spans="1:15" ht="12.75">
      <c r="A579" s="268"/>
      <c r="B579" s="272"/>
      <c r="C579" s="422" t="s">
        <v>900</v>
      </c>
      <c r="D579" s="423"/>
      <c r="E579" s="273">
        <v>4.56</v>
      </c>
      <c r="F579" s="274"/>
      <c r="G579" s="275"/>
      <c r="H579" s="276"/>
      <c r="I579" s="270"/>
      <c r="J579" s="277"/>
      <c r="K579" s="270"/>
      <c r="M579" s="271" t="s">
        <v>900</v>
      </c>
      <c r="O579" s="259"/>
    </row>
    <row r="580" spans="1:15" ht="12.75">
      <c r="A580" s="268"/>
      <c r="B580" s="272"/>
      <c r="C580" s="422" t="s">
        <v>901</v>
      </c>
      <c r="D580" s="423"/>
      <c r="E580" s="273">
        <v>0.4096</v>
      </c>
      <c r="F580" s="274"/>
      <c r="G580" s="275"/>
      <c r="H580" s="276"/>
      <c r="I580" s="270"/>
      <c r="J580" s="277"/>
      <c r="K580" s="270"/>
      <c r="M580" s="271" t="s">
        <v>901</v>
      </c>
      <c r="O580" s="259"/>
    </row>
    <row r="581" spans="1:80" ht="12.75">
      <c r="A581" s="260">
        <v>139</v>
      </c>
      <c r="B581" s="261" t="s">
        <v>902</v>
      </c>
      <c r="C581" s="262" t="s">
        <v>903</v>
      </c>
      <c r="D581" s="263" t="s">
        <v>189</v>
      </c>
      <c r="E581" s="264">
        <v>36</v>
      </c>
      <c r="F581" s="264">
        <v>0</v>
      </c>
      <c r="G581" s="265">
        <f>E581*F581</f>
        <v>0</v>
      </c>
      <c r="H581" s="266">
        <v>0.0002</v>
      </c>
      <c r="I581" s="267">
        <f>E581*H581</f>
        <v>0.007200000000000001</v>
      </c>
      <c r="J581" s="266">
        <v>0</v>
      </c>
      <c r="K581" s="267">
        <f>E581*J581</f>
        <v>0</v>
      </c>
      <c r="O581" s="259">
        <v>2</v>
      </c>
      <c r="AA581" s="232">
        <v>1</v>
      </c>
      <c r="AB581" s="232">
        <v>7</v>
      </c>
      <c r="AC581" s="232">
        <v>7</v>
      </c>
      <c r="AZ581" s="232">
        <v>2</v>
      </c>
      <c r="BA581" s="232">
        <f>IF(AZ581=1,G581,0)</f>
        <v>0</v>
      </c>
      <c r="BB581" s="232">
        <f>IF(AZ581=2,G581,0)</f>
        <v>0</v>
      </c>
      <c r="BC581" s="232">
        <f>IF(AZ581=3,G581,0)</f>
        <v>0</v>
      </c>
      <c r="BD581" s="232">
        <f>IF(AZ581=4,G581,0)</f>
        <v>0</v>
      </c>
      <c r="BE581" s="232">
        <f>IF(AZ581=5,G581,0)</f>
        <v>0</v>
      </c>
      <c r="CA581" s="259">
        <v>1</v>
      </c>
      <c r="CB581" s="259">
        <v>7</v>
      </c>
    </row>
    <row r="582" spans="1:15" ht="12.75">
      <c r="A582" s="268"/>
      <c r="B582" s="272"/>
      <c r="C582" s="422" t="s">
        <v>904</v>
      </c>
      <c r="D582" s="423"/>
      <c r="E582" s="273">
        <v>36</v>
      </c>
      <c r="F582" s="274"/>
      <c r="G582" s="275"/>
      <c r="H582" s="276"/>
      <c r="I582" s="270"/>
      <c r="J582" s="277"/>
      <c r="K582" s="270"/>
      <c r="M582" s="271" t="s">
        <v>904</v>
      </c>
      <c r="O582" s="259"/>
    </row>
    <row r="583" spans="1:57" ht="12.75">
      <c r="A583" s="278"/>
      <c r="B583" s="279" t="s">
        <v>102</v>
      </c>
      <c r="C583" s="280" t="s">
        <v>897</v>
      </c>
      <c r="D583" s="281"/>
      <c r="E583" s="282"/>
      <c r="F583" s="283"/>
      <c r="G583" s="284">
        <f>SUM(G577:G582)</f>
        <v>0</v>
      </c>
      <c r="H583" s="285"/>
      <c r="I583" s="286">
        <f>SUM(I577:I582)</f>
        <v>0.008492096000000001</v>
      </c>
      <c r="J583" s="285"/>
      <c r="K583" s="286">
        <f>SUM(K577:K582)</f>
        <v>0</v>
      </c>
      <c r="O583" s="259">
        <v>4</v>
      </c>
      <c r="BA583" s="287">
        <f>SUM(BA577:BA582)</f>
        <v>0</v>
      </c>
      <c r="BB583" s="287">
        <f>SUM(BB577:BB582)</f>
        <v>0</v>
      </c>
      <c r="BC583" s="287">
        <f>SUM(BC577:BC582)</f>
        <v>0</v>
      </c>
      <c r="BD583" s="287">
        <f>SUM(BD577:BD582)</f>
        <v>0</v>
      </c>
      <c r="BE583" s="287">
        <f>SUM(BE577:BE582)</f>
        <v>0</v>
      </c>
    </row>
    <row r="584" spans="1:15" ht="12.75">
      <c r="A584" s="249" t="s">
        <v>98</v>
      </c>
      <c r="B584" s="250" t="s">
        <v>905</v>
      </c>
      <c r="C584" s="251" t="s">
        <v>906</v>
      </c>
      <c r="D584" s="252"/>
      <c r="E584" s="253"/>
      <c r="F584" s="253"/>
      <c r="G584" s="254"/>
      <c r="H584" s="255"/>
      <c r="I584" s="256"/>
      <c r="J584" s="257"/>
      <c r="K584" s="258"/>
      <c r="O584" s="259">
        <v>1</v>
      </c>
    </row>
    <row r="585" spans="1:80" ht="12.75">
      <c r="A585" s="260">
        <v>140</v>
      </c>
      <c r="B585" s="261" t="s">
        <v>908</v>
      </c>
      <c r="C585" s="262" t="s">
        <v>909</v>
      </c>
      <c r="D585" s="263" t="s">
        <v>146</v>
      </c>
      <c r="E585" s="264">
        <v>300</v>
      </c>
      <c r="F585" s="264">
        <v>0</v>
      </c>
      <c r="G585" s="265">
        <f>E585*F585</f>
        <v>0</v>
      </c>
      <c r="H585" s="266">
        <v>0.00014</v>
      </c>
      <c r="I585" s="267">
        <f>E585*H585</f>
        <v>0.041999999999999996</v>
      </c>
      <c r="J585" s="266">
        <v>0</v>
      </c>
      <c r="K585" s="267">
        <f>E585*J585</f>
        <v>0</v>
      </c>
      <c r="O585" s="259">
        <v>2</v>
      </c>
      <c r="AA585" s="232">
        <v>1</v>
      </c>
      <c r="AB585" s="232">
        <v>7</v>
      </c>
      <c r="AC585" s="232">
        <v>7</v>
      </c>
      <c r="AZ585" s="232">
        <v>2</v>
      </c>
      <c r="BA585" s="232">
        <f>IF(AZ585=1,G585,0)</f>
        <v>0</v>
      </c>
      <c r="BB585" s="232">
        <f>IF(AZ585=2,G585,0)</f>
        <v>0</v>
      </c>
      <c r="BC585" s="232">
        <f>IF(AZ585=3,G585,0)</f>
        <v>0</v>
      </c>
      <c r="BD585" s="232">
        <f>IF(AZ585=4,G585,0)</f>
        <v>0</v>
      </c>
      <c r="BE585" s="232">
        <f>IF(AZ585=5,G585,0)</f>
        <v>0</v>
      </c>
      <c r="CA585" s="259">
        <v>1</v>
      </c>
      <c r="CB585" s="259">
        <v>7</v>
      </c>
    </row>
    <row r="586" spans="1:15" ht="22.5">
      <c r="A586" s="268"/>
      <c r="B586" s="272"/>
      <c r="C586" s="422" t="s">
        <v>910</v>
      </c>
      <c r="D586" s="423"/>
      <c r="E586" s="273">
        <v>300</v>
      </c>
      <c r="F586" s="274"/>
      <c r="G586" s="275"/>
      <c r="H586" s="276"/>
      <c r="I586" s="270"/>
      <c r="J586" s="277"/>
      <c r="K586" s="270"/>
      <c r="M586" s="271" t="s">
        <v>910</v>
      </c>
      <c r="O586" s="259"/>
    </row>
    <row r="587" spans="1:57" ht="12.75">
      <c r="A587" s="278"/>
      <c r="B587" s="279" t="s">
        <v>102</v>
      </c>
      <c r="C587" s="280" t="s">
        <v>907</v>
      </c>
      <c r="D587" s="281"/>
      <c r="E587" s="282"/>
      <c r="F587" s="283"/>
      <c r="G587" s="284">
        <f>SUM(G584:G586)</f>
        <v>0</v>
      </c>
      <c r="H587" s="285"/>
      <c r="I587" s="286">
        <f>SUM(I584:I586)</f>
        <v>0.041999999999999996</v>
      </c>
      <c r="J587" s="285"/>
      <c r="K587" s="286">
        <f>SUM(K584:K586)</f>
        <v>0</v>
      </c>
      <c r="O587" s="259">
        <v>4</v>
      </c>
      <c r="BA587" s="287">
        <f>SUM(BA584:BA586)</f>
        <v>0</v>
      </c>
      <c r="BB587" s="287">
        <f>SUM(BB584:BB586)</f>
        <v>0</v>
      </c>
      <c r="BC587" s="287">
        <f>SUM(BC584:BC586)</f>
        <v>0</v>
      </c>
      <c r="BD587" s="287">
        <f>SUM(BD584:BD586)</f>
        <v>0</v>
      </c>
      <c r="BE587" s="287">
        <f>SUM(BE584:BE586)</f>
        <v>0</v>
      </c>
    </row>
    <row r="588" spans="1:15" ht="12.75">
      <c r="A588" s="249" t="s">
        <v>98</v>
      </c>
      <c r="B588" s="250" t="s">
        <v>366</v>
      </c>
      <c r="C588" s="251" t="s">
        <v>367</v>
      </c>
      <c r="D588" s="252"/>
      <c r="E588" s="253"/>
      <c r="F588" s="253"/>
      <c r="G588" s="254"/>
      <c r="H588" s="255"/>
      <c r="I588" s="256"/>
      <c r="J588" s="257"/>
      <c r="K588" s="258"/>
      <c r="O588" s="259">
        <v>1</v>
      </c>
    </row>
    <row r="589" spans="1:80" ht="12.75">
      <c r="A589" s="260">
        <v>141</v>
      </c>
      <c r="B589" s="261" t="s">
        <v>911</v>
      </c>
      <c r="C589" s="262" t="s">
        <v>1017</v>
      </c>
      <c r="D589" s="263" t="s">
        <v>326</v>
      </c>
      <c r="E589" s="264">
        <v>1</v>
      </c>
      <c r="F589" s="264">
        <f>Elektroinstalace!J24</f>
        <v>0</v>
      </c>
      <c r="G589" s="265">
        <f>E589*F589</f>
        <v>0</v>
      </c>
      <c r="H589" s="266">
        <v>0</v>
      </c>
      <c r="I589" s="267">
        <f>E589*H589</f>
        <v>0</v>
      </c>
      <c r="J589" s="266">
        <v>0</v>
      </c>
      <c r="K589" s="267">
        <f>E589*J589</f>
        <v>0</v>
      </c>
      <c r="O589" s="259">
        <v>2</v>
      </c>
      <c r="AA589" s="232">
        <v>1</v>
      </c>
      <c r="AB589" s="232">
        <v>9</v>
      </c>
      <c r="AC589" s="232">
        <v>9</v>
      </c>
      <c r="AZ589" s="232">
        <v>4</v>
      </c>
      <c r="BA589" s="232">
        <f>IF(AZ589=1,G589,0)</f>
        <v>0</v>
      </c>
      <c r="BB589" s="232">
        <f>IF(AZ589=2,G589,0)</f>
        <v>0</v>
      </c>
      <c r="BC589" s="232">
        <f>IF(AZ589=3,G589,0)</f>
        <v>0</v>
      </c>
      <c r="BD589" s="232">
        <f>IF(AZ589=4,G589,0)</f>
        <v>0</v>
      </c>
      <c r="BE589" s="232">
        <f>IF(AZ589=5,G589,0)</f>
        <v>0</v>
      </c>
      <c r="CA589" s="259">
        <v>1</v>
      </c>
      <c r="CB589" s="259">
        <v>9</v>
      </c>
    </row>
    <row r="590" spans="1:57" ht="12.75">
      <c r="A590" s="278"/>
      <c r="B590" s="279" t="s">
        <v>102</v>
      </c>
      <c r="C590" s="280" t="s">
        <v>368</v>
      </c>
      <c r="D590" s="281"/>
      <c r="E590" s="282"/>
      <c r="F590" s="283"/>
      <c r="G590" s="284">
        <f>SUM(G588:G589)</f>
        <v>0</v>
      </c>
      <c r="H590" s="285"/>
      <c r="I590" s="286">
        <f>SUM(I588:I589)</f>
        <v>0</v>
      </c>
      <c r="J590" s="285"/>
      <c r="K590" s="286">
        <f>SUM(K588:K589)</f>
        <v>0</v>
      </c>
      <c r="O590" s="259">
        <v>4</v>
      </c>
      <c r="BA590" s="287">
        <f>SUM(BA588:BA589)</f>
        <v>0</v>
      </c>
      <c r="BB590" s="287">
        <f>SUM(BB588:BB589)</f>
        <v>0</v>
      </c>
      <c r="BC590" s="287">
        <f>SUM(BC588:BC589)</f>
        <v>0</v>
      </c>
      <c r="BD590" s="287">
        <f>SUM(BD588:BD589)</f>
        <v>0</v>
      </c>
      <c r="BE590" s="287">
        <f>SUM(BE588:BE589)</f>
        <v>0</v>
      </c>
    </row>
    <row r="591" spans="1:15" ht="12.75">
      <c r="A591" s="249" t="s">
        <v>98</v>
      </c>
      <c r="B591" s="250" t="s">
        <v>912</v>
      </c>
      <c r="C591" s="251" t="s">
        <v>913</v>
      </c>
      <c r="D591" s="252"/>
      <c r="E591" s="253"/>
      <c r="F591" s="253"/>
      <c r="G591" s="254"/>
      <c r="H591" s="255"/>
      <c r="I591" s="256"/>
      <c r="J591" s="257"/>
      <c r="K591" s="258"/>
      <c r="O591" s="259">
        <v>1</v>
      </c>
    </row>
    <row r="592" spans="1:80" ht="12.75">
      <c r="A592" s="260">
        <v>142</v>
      </c>
      <c r="B592" s="261" t="s">
        <v>915</v>
      </c>
      <c r="C592" s="262" t="s">
        <v>916</v>
      </c>
      <c r="D592" s="263" t="s">
        <v>326</v>
      </c>
      <c r="E592" s="264">
        <v>1</v>
      </c>
      <c r="F592" s="264">
        <f>VZT!H7</f>
        <v>0</v>
      </c>
      <c r="G592" s="265">
        <f>E592*F592</f>
        <v>0</v>
      </c>
      <c r="H592" s="266">
        <v>0</v>
      </c>
      <c r="I592" s="267">
        <f>E592*H592</f>
        <v>0</v>
      </c>
      <c r="J592" s="266">
        <v>0</v>
      </c>
      <c r="K592" s="267">
        <f>E592*J592</f>
        <v>0</v>
      </c>
      <c r="O592" s="259">
        <v>2</v>
      </c>
      <c r="AA592" s="232">
        <v>1</v>
      </c>
      <c r="AB592" s="232">
        <v>9</v>
      </c>
      <c r="AC592" s="232">
        <v>9</v>
      </c>
      <c r="AZ592" s="232">
        <v>4</v>
      </c>
      <c r="BA592" s="232">
        <f>IF(AZ592=1,G592,0)</f>
        <v>0</v>
      </c>
      <c r="BB592" s="232">
        <f>IF(AZ592=2,G592,0)</f>
        <v>0</v>
      </c>
      <c r="BC592" s="232">
        <f>IF(AZ592=3,G592,0)</f>
        <v>0</v>
      </c>
      <c r="BD592" s="232">
        <f>IF(AZ592=4,G592,0)</f>
        <v>0</v>
      </c>
      <c r="BE592" s="232">
        <f>IF(AZ592=5,G592,0)</f>
        <v>0</v>
      </c>
      <c r="CA592" s="259">
        <v>1</v>
      </c>
      <c r="CB592" s="259">
        <v>9</v>
      </c>
    </row>
    <row r="593" spans="1:57" ht="12.75">
      <c r="A593" s="278"/>
      <c r="B593" s="279" t="s">
        <v>102</v>
      </c>
      <c r="C593" s="280" t="s">
        <v>914</v>
      </c>
      <c r="D593" s="281"/>
      <c r="E593" s="282"/>
      <c r="F593" s="283"/>
      <c r="G593" s="284">
        <f>SUM(G591:G592)</f>
        <v>0</v>
      </c>
      <c r="H593" s="285"/>
      <c r="I593" s="286">
        <f>SUM(I591:I592)</f>
        <v>0</v>
      </c>
      <c r="J593" s="285"/>
      <c r="K593" s="286">
        <f>SUM(K591:K592)</f>
        <v>0</v>
      </c>
      <c r="O593" s="259">
        <v>4</v>
      </c>
      <c r="BA593" s="287">
        <f>SUM(BA591:BA592)</f>
        <v>0</v>
      </c>
      <c r="BB593" s="287">
        <f>SUM(BB591:BB592)</f>
        <v>0</v>
      </c>
      <c r="BC593" s="287">
        <f>SUM(BC591:BC592)</f>
        <v>0</v>
      </c>
      <c r="BD593" s="287">
        <f>SUM(BD591:BD592)</f>
        <v>0</v>
      </c>
      <c r="BE593" s="287">
        <f>SUM(BE591:BE592)</f>
        <v>0</v>
      </c>
    </row>
    <row r="594" spans="1:15" ht="12.75">
      <c r="A594" s="249" t="s">
        <v>98</v>
      </c>
      <c r="B594" s="250" t="s">
        <v>386</v>
      </c>
      <c r="C594" s="251" t="s">
        <v>387</v>
      </c>
      <c r="D594" s="252"/>
      <c r="E594" s="253"/>
      <c r="F594" s="253"/>
      <c r="G594" s="254"/>
      <c r="H594" s="255"/>
      <c r="I594" s="256"/>
      <c r="J594" s="257"/>
      <c r="K594" s="258"/>
      <c r="O594" s="259">
        <v>1</v>
      </c>
    </row>
    <row r="595" spans="1:80" ht="12.75">
      <c r="A595" s="260">
        <v>143</v>
      </c>
      <c r="B595" s="261" t="s">
        <v>389</v>
      </c>
      <c r="C595" s="262" t="s">
        <v>390</v>
      </c>
      <c r="D595" s="263" t="s">
        <v>133</v>
      </c>
      <c r="E595" s="264">
        <v>128.149691684</v>
      </c>
      <c r="F595" s="264">
        <v>0</v>
      </c>
      <c r="G595" s="265">
        <f aca="true" t="shared" si="0" ref="G595:G600">E595*F595</f>
        <v>0</v>
      </c>
      <c r="H595" s="266">
        <v>0</v>
      </c>
      <c r="I595" s="267">
        <f aca="true" t="shared" si="1" ref="I595:I600">E595*H595</f>
        <v>0</v>
      </c>
      <c r="J595" s="266"/>
      <c r="K595" s="267">
        <f aca="true" t="shared" si="2" ref="K595:K600">E595*J595</f>
        <v>0</v>
      </c>
      <c r="O595" s="259">
        <v>2</v>
      </c>
      <c r="AA595" s="232">
        <v>8</v>
      </c>
      <c r="AB595" s="232">
        <v>0</v>
      </c>
      <c r="AC595" s="232">
        <v>3</v>
      </c>
      <c r="AZ595" s="232">
        <v>1</v>
      </c>
      <c r="BA595" s="232">
        <f aca="true" t="shared" si="3" ref="BA595:BA600">IF(AZ595=1,G595,0)</f>
        <v>0</v>
      </c>
      <c r="BB595" s="232">
        <f aca="true" t="shared" si="4" ref="BB595:BB600">IF(AZ595=2,G595,0)</f>
        <v>0</v>
      </c>
      <c r="BC595" s="232">
        <f aca="true" t="shared" si="5" ref="BC595:BC600">IF(AZ595=3,G595,0)</f>
        <v>0</v>
      </c>
      <c r="BD595" s="232">
        <f aca="true" t="shared" si="6" ref="BD595:BD600">IF(AZ595=4,G595,0)</f>
        <v>0</v>
      </c>
      <c r="BE595" s="232">
        <f aca="true" t="shared" si="7" ref="BE595:BE600">IF(AZ595=5,G595,0)</f>
        <v>0</v>
      </c>
      <c r="CA595" s="259">
        <v>8</v>
      </c>
      <c r="CB595" s="259">
        <v>0</v>
      </c>
    </row>
    <row r="596" spans="1:80" ht="12.75">
      <c r="A596" s="260">
        <v>144</v>
      </c>
      <c r="B596" s="261" t="s">
        <v>391</v>
      </c>
      <c r="C596" s="262" t="s">
        <v>392</v>
      </c>
      <c r="D596" s="263" t="s">
        <v>133</v>
      </c>
      <c r="E596" s="264">
        <v>128.149691684</v>
      </c>
      <c r="F596" s="264">
        <v>0</v>
      </c>
      <c r="G596" s="265">
        <f t="shared" si="0"/>
        <v>0</v>
      </c>
      <c r="H596" s="266">
        <v>0</v>
      </c>
      <c r="I596" s="267">
        <f t="shared" si="1"/>
        <v>0</v>
      </c>
      <c r="J596" s="266"/>
      <c r="K596" s="267">
        <f t="shared" si="2"/>
        <v>0</v>
      </c>
      <c r="O596" s="259">
        <v>2</v>
      </c>
      <c r="AA596" s="232">
        <v>8</v>
      </c>
      <c r="AB596" s="232">
        <v>0</v>
      </c>
      <c r="AC596" s="232">
        <v>3</v>
      </c>
      <c r="AZ596" s="232">
        <v>1</v>
      </c>
      <c r="BA596" s="232">
        <f t="shared" si="3"/>
        <v>0</v>
      </c>
      <c r="BB596" s="232">
        <f t="shared" si="4"/>
        <v>0</v>
      </c>
      <c r="BC596" s="232">
        <f t="shared" si="5"/>
        <v>0</v>
      </c>
      <c r="BD596" s="232">
        <f t="shared" si="6"/>
        <v>0</v>
      </c>
      <c r="BE596" s="232">
        <f t="shared" si="7"/>
        <v>0</v>
      </c>
      <c r="CA596" s="259">
        <v>8</v>
      </c>
      <c r="CB596" s="259">
        <v>0</v>
      </c>
    </row>
    <row r="597" spans="1:80" ht="12.75">
      <c r="A597" s="260">
        <v>145</v>
      </c>
      <c r="B597" s="261" t="s">
        <v>393</v>
      </c>
      <c r="C597" s="262" t="s">
        <v>394</v>
      </c>
      <c r="D597" s="263" t="s">
        <v>133</v>
      </c>
      <c r="E597" s="264">
        <v>1281.49691684</v>
      </c>
      <c r="F597" s="264">
        <v>0</v>
      </c>
      <c r="G597" s="265">
        <f t="shared" si="0"/>
        <v>0</v>
      </c>
      <c r="H597" s="266">
        <v>0</v>
      </c>
      <c r="I597" s="267">
        <f t="shared" si="1"/>
        <v>0</v>
      </c>
      <c r="J597" s="266"/>
      <c r="K597" s="267">
        <f t="shared" si="2"/>
        <v>0</v>
      </c>
      <c r="O597" s="259">
        <v>2</v>
      </c>
      <c r="AA597" s="232">
        <v>8</v>
      </c>
      <c r="AB597" s="232">
        <v>0</v>
      </c>
      <c r="AC597" s="232">
        <v>3</v>
      </c>
      <c r="AZ597" s="232">
        <v>1</v>
      </c>
      <c r="BA597" s="232">
        <f t="shared" si="3"/>
        <v>0</v>
      </c>
      <c r="BB597" s="232">
        <f t="shared" si="4"/>
        <v>0</v>
      </c>
      <c r="BC597" s="232">
        <f t="shared" si="5"/>
        <v>0</v>
      </c>
      <c r="BD597" s="232">
        <f t="shared" si="6"/>
        <v>0</v>
      </c>
      <c r="BE597" s="232">
        <f t="shared" si="7"/>
        <v>0</v>
      </c>
      <c r="CA597" s="259">
        <v>8</v>
      </c>
      <c r="CB597" s="259">
        <v>0</v>
      </c>
    </row>
    <row r="598" spans="1:80" ht="12.75">
      <c r="A598" s="260">
        <v>146</v>
      </c>
      <c r="B598" s="261" t="s">
        <v>395</v>
      </c>
      <c r="C598" s="262" t="s">
        <v>396</v>
      </c>
      <c r="D598" s="263" t="s">
        <v>133</v>
      </c>
      <c r="E598" s="264">
        <v>128.149691684</v>
      </c>
      <c r="F598" s="264">
        <v>0</v>
      </c>
      <c r="G598" s="265">
        <f t="shared" si="0"/>
        <v>0</v>
      </c>
      <c r="H598" s="266">
        <v>0</v>
      </c>
      <c r="I598" s="267">
        <f t="shared" si="1"/>
        <v>0</v>
      </c>
      <c r="J598" s="266"/>
      <c r="K598" s="267">
        <f t="shared" si="2"/>
        <v>0</v>
      </c>
      <c r="O598" s="259">
        <v>2</v>
      </c>
      <c r="AA598" s="232">
        <v>8</v>
      </c>
      <c r="AB598" s="232">
        <v>0</v>
      </c>
      <c r="AC598" s="232">
        <v>3</v>
      </c>
      <c r="AZ598" s="232">
        <v>1</v>
      </c>
      <c r="BA598" s="232">
        <f t="shared" si="3"/>
        <v>0</v>
      </c>
      <c r="BB598" s="232">
        <f t="shared" si="4"/>
        <v>0</v>
      </c>
      <c r="BC598" s="232">
        <f t="shared" si="5"/>
        <v>0</v>
      </c>
      <c r="BD598" s="232">
        <f t="shared" si="6"/>
        <v>0</v>
      </c>
      <c r="BE598" s="232">
        <f t="shared" si="7"/>
        <v>0</v>
      </c>
      <c r="CA598" s="259">
        <v>8</v>
      </c>
      <c r="CB598" s="259">
        <v>0</v>
      </c>
    </row>
    <row r="599" spans="1:80" ht="12.75">
      <c r="A599" s="260">
        <v>147</v>
      </c>
      <c r="B599" s="261" t="s">
        <v>397</v>
      </c>
      <c r="C599" s="262" t="s">
        <v>398</v>
      </c>
      <c r="D599" s="263" t="s">
        <v>133</v>
      </c>
      <c r="E599" s="264">
        <v>256.299383368</v>
      </c>
      <c r="F599" s="264">
        <v>0</v>
      </c>
      <c r="G599" s="265">
        <f t="shared" si="0"/>
        <v>0</v>
      </c>
      <c r="H599" s="266">
        <v>0</v>
      </c>
      <c r="I599" s="267">
        <f t="shared" si="1"/>
        <v>0</v>
      </c>
      <c r="J599" s="266"/>
      <c r="K599" s="267">
        <f t="shared" si="2"/>
        <v>0</v>
      </c>
      <c r="O599" s="259">
        <v>2</v>
      </c>
      <c r="AA599" s="232">
        <v>8</v>
      </c>
      <c r="AB599" s="232">
        <v>0</v>
      </c>
      <c r="AC599" s="232">
        <v>3</v>
      </c>
      <c r="AZ599" s="232">
        <v>1</v>
      </c>
      <c r="BA599" s="232">
        <f t="shared" si="3"/>
        <v>0</v>
      </c>
      <c r="BB599" s="232">
        <f t="shared" si="4"/>
        <v>0</v>
      </c>
      <c r="BC599" s="232">
        <f t="shared" si="5"/>
        <v>0</v>
      </c>
      <c r="BD599" s="232">
        <f t="shared" si="6"/>
        <v>0</v>
      </c>
      <c r="BE599" s="232">
        <f t="shared" si="7"/>
        <v>0</v>
      </c>
      <c r="CA599" s="259">
        <v>8</v>
      </c>
      <c r="CB599" s="259">
        <v>0</v>
      </c>
    </row>
    <row r="600" spans="1:80" ht="12.75">
      <c r="A600" s="260">
        <v>148</v>
      </c>
      <c r="B600" s="261" t="s">
        <v>399</v>
      </c>
      <c r="C600" s="262" t="s">
        <v>400</v>
      </c>
      <c r="D600" s="263" t="s">
        <v>133</v>
      </c>
      <c r="E600" s="264">
        <v>128.149691684</v>
      </c>
      <c r="F600" s="264">
        <v>0</v>
      </c>
      <c r="G600" s="265">
        <f t="shared" si="0"/>
        <v>0</v>
      </c>
      <c r="H600" s="266">
        <v>0</v>
      </c>
      <c r="I600" s="267">
        <f t="shared" si="1"/>
        <v>0</v>
      </c>
      <c r="J600" s="266"/>
      <c r="K600" s="267">
        <f t="shared" si="2"/>
        <v>0</v>
      </c>
      <c r="O600" s="259">
        <v>2</v>
      </c>
      <c r="AA600" s="232">
        <v>8</v>
      </c>
      <c r="AB600" s="232">
        <v>0</v>
      </c>
      <c r="AC600" s="232">
        <v>3</v>
      </c>
      <c r="AZ600" s="232">
        <v>1</v>
      </c>
      <c r="BA600" s="232">
        <f t="shared" si="3"/>
        <v>0</v>
      </c>
      <c r="BB600" s="232">
        <f t="shared" si="4"/>
        <v>0</v>
      </c>
      <c r="BC600" s="232">
        <f t="shared" si="5"/>
        <v>0</v>
      </c>
      <c r="BD600" s="232">
        <f t="shared" si="6"/>
        <v>0</v>
      </c>
      <c r="BE600" s="232">
        <f t="shared" si="7"/>
        <v>0</v>
      </c>
      <c r="CA600" s="259">
        <v>8</v>
      </c>
      <c r="CB600" s="259">
        <v>0</v>
      </c>
    </row>
    <row r="601" spans="1:57" ht="12.75">
      <c r="A601" s="278"/>
      <c r="B601" s="279" t="s">
        <v>102</v>
      </c>
      <c r="C601" s="280" t="s">
        <v>388</v>
      </c>
      <c r="D601" s="281"/>
      <c r="E601" s="282"/>
      <c r="F601" s="283"/>
      <c r="G601" s="284">
        <f>SUM(G594:G600)</f>
        <v>0</v>
      </c>
      <c r="H601" s="285"/>
      <c r="I601" s="286">
        <f>SUM(I594:I600)</f>
        <v>0</v>
      </c>
      <c r="J601" s="285"/>
      <c r="K601" s="286">
        <f>SUM(K594:K600)</f>
        <v>0</v>
      </c>
      <c r="O601" s="259">
        <v>4</v>
      </c>
      <c r="BA601" s="287">
        <f>SUM(BA594:BA600)</f>
        <v>0</v>
      </c>
      <c r="BB601" s="287">
        <f>SUM(BB594:BB600)</f>
        <v>0</v>
      </c>
      <c r="BC601" s="287">
        <f>SUM(BC594:BC600)</f>
        <v>0</v>
      </c>
      <c r="BD601" s="287">
        <f>SUM(BD594:BD600)</f>
        <v>0</v>
      </c>
      <c r="BE601" s="287">
        <f>SUM(BE594:BE600)</f>
        <v>0</v>
      </c>
    </row>
    <row r="602" ht="12.75">
      <c r="E602" s="232"/>
    </row>
    <row r="603" ht="12.75">
      <c r="E603" s="232"/>
    </row>
    <row r="604" ht="12.75">
      <c r="E604" s="232"/>
    </row>
    <row r="605" ht="12.75">
      <c r="E605" s="232"/>
    </row>
    <row r="606" ht="12.75">
      <c r="E606" s="232"/>
    </row>
    <row r="607" ht="12.75">
      <c r="E607" s="232"/>
    </row>
    <row r="608" ht="12.75">
      <c r="E608" s="232"/>
    </row>
    <row r="609" ht="12.75">
      <c r="E609" s="232"/>
    </row>
    <row r="610" ht="12.75">
      <c r="E610" s="232"/>
    </row>
    <row r="611" ht="12.75">
      <c r="E611" s="232"/>
    </row>
    <row r="612" ht="12.75">
      <c r="E612" s="232"/>
    </row>
    <row r="613" ht="12.75">
      <c r="E613" s="232"/>
    </row>
    <row r="614" ht="12.75">
      <c r="E614" s="232"/>
    </row>
    <row r="615" ht="12.75">
      <c r="E615" s="232"/>
    </row>
    <row r="616" ht="12.75">
      <c r="E616" s="232"/>
    </row>
    <row r="617" ht="12.75">
      <c r="E617" s="232"/>
    </row>
    <row r="618" ht="12.75">
      <c r="E618" s="232"/>
    </row>
    <row r="619" ht="12.75">
      <c r="E619" s="232"/>
    </row>
    <row r="620" ht="12.75">
      <c r="E620" s="232"/>
    </row>
    <row r="621" ht="12.75">
      <c r="E621" s="232"/>
    </row>
    <row r="622" ht="12.75">
      <c r="E622" s="232"/>
    </row>
    <row r="623" ht="12.75">
      <c r="E623" s="232"/>
    </row>
    <row r="624" ht="12.75">
      <c r="E624" s="232"/>
    </row>
    <row r="625" spans="1:7" ht="12.75">
      <c r="A625" s="277"/>
      <c r="B625" s="277"/>
      <c r="C625" s="277"/>
      <c r="D625" s="277"/>
      <c r="E625" s="277"/>
      <c r="F625" s="277"/>
      <c r="G625" s="277"/>
    </row>
    <row r="626" spans="1:7" ht="12.75">
      <c r="A626" s="277"/>
      <c r="B626" s="277"/>
      <c r="C626" s="277"/>
      <c r="D626" s="277"/>
      <c r="E626" s="277"/>
      <c r="F626" s="277"/>
      <c r="G626" s="277"/>
    </row>
    <row r="627" spans="1:7" ht="12.75">
      <c r="A627" s="277"/>
      <c r="B627" s="277"/>
      <c r="C627" s="277"/>
      <c r="D627" s="277"/>
      <c r="E627" s="277"/>
      <c r="F627" s="277"/>
      <c r="G627" s="277"/>
    </row>
    <row r="628" spans="1:7" ht="12.75">
      <c r="A628" s="277"/>
      <c r="B628" s="277"/>
      <c r="C628" s="277"/>
      <c r="D628" s="277"/>
      <c r="E628" s="277"/>
      <c r="F628" s="277"/>
      <c r="G628" s="277"/>
    </row>
    <row r="629" ht="12.75">
      <c r="E629" s="232"/>
    </row>
    <row r="630" ht="12.75">
      <c r="E630" s="232"/>
    </row>
    <row r="631" ht="12.75">
      <c r="E631" s="232"/>
    </row>
    <row r="632" ht="12.75">
      <c r="E632" s="232"/>
    </row>
    <row r="633" ht="12.75">
      <c r="E633" s="232"/>
    </row>
    <row r="634" ht="12.75">
      <c r="E634" s="232"/>
    </row>
    <row r="635" ht="12.75">
      <c r="E635" s="232"/>
    </row>
    <row r="636" ht="12.75">
      <c r="E636" s="232"/>
    </row>
    <row r="637" ht="12.75">
      <c r="E637" s="232"/>
    </row>
    <row r="638" ht="12.75">
      <c r="E638" s="232"/>
    </row>
    <row r="639" ht="12.75">
      <c r="E639" s="232"/>
    </row>
    <row r="640" ht="12.75">
      <c r="E640" s="232"/>
    </row>
    <row r="641" ht="12.75">
      <c r="E641" s="232"/>
    </row>
    <row r="642" ht="12.75">
      <c r="E642" s="232"/>
    </row>
    <row r="643" ht="12.75">
      <c r="E643" s="232"/>
    </row>
    <row r="644" ht="12.75">
      <c r="E644" s="232"/>
    </row>
    <row r="645" ht="12.75">
      <c r="E645" s="232"/>
    </row>
    <row r="646" ht="12.75">
      <c r="E646" s="232"/>
    </row>
    <row r="647" ht="12.75">
      <c r="E647" s="232"/>
    </row>
    <row r="648" ht="12.75">
      <c r="E648" s="232"/>
    </row>
    <row r="649" ht="12.75">
      <c r="E649" s="232"/>
    </row>
    <row r="650" ht="12.75">
      <c r="E650" s="232"/>
    </row>
    <row r="651" ht="12.75">
      <c r="E651" s="232"/>
    </row>
    <row r="652" ht="12.75">
      <c r="E652" s="232"/>
    </row>
    <row r="653" ht="12.75">
      <c r="E653" s="232"/>
    </row>
    <row r="654" ht="12.75">
      <c r="E654" s="232"/>
    </row>
    <row r="655" ht="12.75">
      <c r="E655" s="232"/>
    </row>
    <row r="656" ht="12.75">
      <c r="E656" s="232"/>
    </row>
    <row r="657" ht="12.75">
      <c r="E657" s="232"/>
    </row>
    <row r="658" ht="12.75">
      <c r="E658" s="232"/>
    </row>
    <row r="659" ht="12.75">
      <c r="E659" s="232"/>
    </row>
    <row r="660" spans="1:2" ht="12.75">
      <c r="A660" s="288"/>
      <c r="B660" s="288"/>
    </row>
    <row r="661" spans="1:7" ht="12.75">
      <c r="A661" s="277"/>
      <c r="B661" s="277"/>
      <c r="C661" s="289"/>
      <c r="D661" s="289"/>
      <c r="E661" s="290"/>
      <c r="F661" s="289"/>
      <c r="G661" s="291"/>
    </row>
    <row r="662" spans="1:7" ht="12.75">
      <c r="A662" s="292"/>
      <c r="B662" s="292"/>
      <c r="C662" s="277"/>
      <c r="D662" s="277"/>
      <c r="E662" s="293"/>
      <c r="F662" s="277"/>
      <c r="G662" s="277"/>
    </row>
    <row r="663" spans="1:7" ht="12.75">
      <c r="A663" s="277"/>
      <c r="B663" s="277"/>
      <c r="C663" s="277"/>
      <c r="D663" s="277"/>
      <c r="E663" s="293"/>
      <c r="F663" s="277"/>
      <c r="G663" s="277"/>
    </row>
    <row r="664" spans="1:7" ht="12.75">
      <c r="A664" s="277"/>
      <c r="B664" s="277"/>
      <c r="C664" s="277"/>
      <c r="D664" s="277"/>
      <c r="E664" s="293"/>
      <c r="F664" s="277"/>
      <c r="G664" s="277"/>
    </row>
    <row r="665" spans="1:7" ht="12.75">
      <c r="A665" s="277"/>
      <c r="B665" s="277"/>
      <c r="C665" s="277"/>
      <c r="D665" s="277"/>
      <c r="E665" s="293"/>
      <c r="F665" s="277"/>
      <c r="G665" s="277"/>
    </row>
    <row r="666" spans="1:7" ht="12.75">
      <c r="A666" s="277"/>
      <c r="B666" s="277"/>
      <c r="C666" s="277"/>
      <c r="D666" s="277"/>
      <c r="E666" s="293"/>
      <c r="F666" s="277"/>
      <c r="G666" s="277"/>
    </row>
    <row r="667" spans="1:7" ht="12.75">
      <c r="A667" s="277"/>
      <c r="B667" s="277"/>
      <c r="C667" s="277"/>
      <c r="D667" s="277"/>
      <c r="E667" s="293"/>
      <c r="F667" s="277"/>
      <c r="G667" s="277"/>
    </row>
    <row r="668" spans="1:7" ht="12.75">
      <c r="A668" s="277"/>
      <c r="B668" s="277"/>
      <c r="C668" s="277"/>
      <c r="D668" s="277"/>
      <c r="E668" s="293"/>
      <c r="F668" s="277"/>
      <c r="G668" s="277"/>
    </row>
    <row r="669" spans="1:7" ht="12.75">
      <c r="A669" s="277"/>
      <c r="B669" s="277"/>
      <c r="C669" s="277"/>
      <c r="D669" s="277"/>
      <c r="E669" s="293"/>
      <c r="F669" s="277"/>
      <c r="G669" s="277"/>
    </row>
    <row r="670" spans="1:7" ht="12.75">
      <c r="A670" s="277"/>
      <c r="B670" s="277"/>
      <c r="C670" s="277"/>
      <c r="D670" s="277"/>
      <c r="E670" s="293"/>
      <c r="F670" s="277"/>
      <c r="G670" s="277"/>
    </row>
    <row r="671" spans="1:7" ht="12.75">
      <c r="A671" s="277"/>
      <c r="B671" s="277"/>
      <c r="C671" s="277"/>
      <c r="D671" s="277"/>
      <c r="E671" s="293"/>
      <c r="F671" s="277"/>
      <c r="G671" s="277"/>
    </row>
    <row r="672" spans="1:7" ht="12.75">
      <c r="A672" s="277"/>
      <c r="B672" s="277"/>
      <c r="C672" s="277"/>
      <c r="D672" s="277"/>
      <c r="E672" s="293"/>
      <c r="F672" s="277"/>
      <c r="G672" s="277"/>
    </row>
    <row r="673" spans="1:7" ht="12.75">
      <c r="A673" s="277"/>
      <c r="B673" s="277"/>
      <c r="C673" s="277"/>
      <c r="D673" s="277"/>
      <c r="E673" s="293"/>
      <c r="F673" s="277"/>
      <c r="G673" s="277"/>
    </row>
    <row r="674" spans="1:7" ht="12.75">
      <c r="A674" s="277"/>
      <c r="B674" s="277"/>
      <c r="C674" s="277"/>
      <c r="D674" s="277"/>
      <c r="E674" s="293"/>
      <c r="F674" s="277"/>
      <c r="G674" s="277"/>
    </row>
  </sheetData>
  <sheetProtection/>
  <mergeCells count="394">
    <mergeCell ref="C566:D566"/>
    <mergeCell ref="C586:D586"/>
    <mergeCell ref="C571:D571"/>
    <mergeCell ref="C573:D573"/>
    <mergeCell ref="C575:D575"/>
    <mergeCell ref="C579:D579"/>
    <mergeCell ref="C580:D580"/>
    <mergeCell ref="C582:D582"/>
    <mergeCell ref="C552:D552"/>
    <mergeCell ref="C554:D554"/>
    <mergeCell ref="C556:D556"/>
    <mergeCell ref="C558:D558"/>
    <mergeCell ref="C563:D563"/>
    <mergeCell ref="C565:D565"/>
    <mergeCell ref="C540:D540"/>
    <mergeCell ref="C541:D541"/>
    <mergeCell ref="C542:D542"/>
    <mergeCell ref="C567:D567"/>
    <mergeCell ref="C569:D569"/>
    <mergeCell ref="C543:D543"/>
    <mergeCell ref="C545:D545"/>
    <mergeCell ref="C546:D546"/>
    <mergeCell ref="C548:D548"/>
    <mergeCell ref="C550:D550"/>
    <mergeCell ref="C528:D528"/>
    <mergeCell ref="C530:D530"/>
    <mergeCell ref="C532:D532"/>
    <mergeCell ref="C534:D534"/>
    <mergeCell ref="C536:D536"/>
    <mergeCell ref="C538:D538"/>
    <mergeCell ref="C504:D504"/>
    <mergeCell ref="C506:D506"/>
    <mergeCell ref="C508:D508"/>
    <mergeCell ref="C522:D522"/>
    <mergeCell ref="C524:D524"/>
    <mergeCell ref="C526:D526"/>
    <mergeCell ref="C517:D517"/>
    <mergeCell ref="C518:D518"/>
    <mergeCell ref="C520:D520"/>
    <mergeCell ref="C510:D510"/>
    <mergeCell ref="C491:D491"/>
    <mergeCell ref="C493:D493"/>
    <mergeCell ref="C495:D495"/>
    <mergeCell ref="C500:D500"/>
    <mergeCell ref="C501:D501"/>
    <mergeCell ref="C503:D503"/>
    <mergeCell ref="C481:D481"/>
    <mergeCell ref="C482:D482"/>
    <mergeCell ref="C483:D483"/>
    <mergeCell ref="C484:D484"/>
    <mergeCell ref="C485:D485"/>
    <mergeCell ref="C486:D486"/>
    <mergeCell ref="C467:D467"/>
    <mergeCell ref="C468:D468"/>
    <mergeCell ref="C469:D469"/>
    <mergeCell ref="C470:D470"/>
    <mergeCell ref="C476:D476"/>
    <mergeCell ref="C515:D515"/>
    <mergeCell ref="C511:D511"/>
    <mergeCell ref="C513:D513"/>
    <mergeCell ref="C487:D487"/>
    <mergeCell ref="C489:D489"/>
    <mergeCell ref="C478:D478"/>
    <mergeCell ref="C480:D480"/>
    <mergeCell ref="C451:D451"/>
    <mergeCell ref="C453:D453"/>
    <mergeCell ref="C455:D455"/>
    <mergeCell ref="C457:D457"/>
    <mergeCell ref="C459:D459"/>
    <mergeCell ref="C460:D460"/>
    <mergeCell ref="C461:D461"/>
    <mergeCell ref="C462:D462"/>
    <mergeCell ref="C439:D439"/>
    <mergeCell ref="C441:D441"/>
    <mergeCell ref="C443:D443"/>
    <mergeCell ref="C423:D423"/>
    <mergeCell ref="C424:D424"/>
    <mergeCell ref="C425:D425"/>
    <mergeCell ref="C430:D430"/>
    <mergeCell ref="C432:D432"/>
    <mergeCell ref="C434:D434"/>
    <mergeCell ref="C414:D414"/>
    <mergeCell ref="C415:D415"/>
    <mergeCell ref="C416:D416"/>
    <mergeCell ref="C417:D417"/>
    <mergeCell ref="C419:D419"/>
    <mergeCell ref="C420:D420"/>
    <mergeCell ref="C402:D402"/>
    <mergeCell ref="C403:D403"/>
    <mergeCell ref="C421:D421"/>
    <mergeCell ref="C422:D422"/>
    <mergeCell ref="C404:D404"/>
    <mergeCell ref="C405:D405"/>
    <mergeCell ref="C406:D406"/>
    <mergeCell ref="C407:D407"/>
    <mergeCell ref="C408:D408"/>
    <mergeCell ref="C409:D409"/>
    <mergeCell ref="C395:D395"/>
    <mergeCell ref="C396:D396"/>
    <mergeCell ref="C397:D397"/>
    <mergeCell ref="C398:D398"/>
    <mergeCell ref="C399:D399"/>
    <mergeCell ref="C400:D400"/>
    <mergeCell ref="C387:D387"/>
    <mergeCell ref="C389:D389"/>
    <mergeCell ref="C390:D390"/>
    <mergeCell ref="C391:D391"/>
    <mergeCell ref="C392:D392"/>
    <mergeCell ref="C393:D393"/>
    <mergeCell ref="C380:D380"/>
    <mergeCell ref="C381:D381"/>
    <mergeCell ref="C383:D383"/>
    <mergeCell ref="C384:D384"/>
    <mergeCell ref="C385:D385"/>
    <mergeCell ref="C386:D386"/>
    <mergeCell ref="C373:D373"/>
    <mergeCell ref="C374:D374"/>
    <mergeCell ref="C375:D375"/>
    <mergeCell ref="C377:D377"/>
    <mergeCell ref="C378:D378"/>
    <mergeCell ref="C379:D379"/>
    <mergeCell ref="C355:D355"/>
    <mergeCell ref="C356:D356"/>
    <mergeCell ref="C363:D363"/>
    <mergeCell ref="C364:D364"/>
    <mergeCell ref="C371:D371"/>
    <mergeCell ref="C372:D372"/>
    <mergeCell ref="C344:D344"/>
    <mergeCell ref="C345:D345"/>
    <mergeCell ref="C346:D346"/>
    <mergeCell ref="C348:D348"/>
    <mergeCell ref="C352:D352"/>
    <mergeCell ref="C354:D354"/>
    <mergeCell ref="C336:D336"/>
    <mergeCell ref="C337:D337"/>
    <mergeCell ref="C338:D338"/>
    <mergeCell ref="C339:D339"/>
    <mergeCell ref="C357:D357"/>
    <mergeCell ref="C361:D361"/>
    <mergeCell ref="C340:D340"/>
    <mergeCell ref="C341:D341"/>
    <mergeCell ref="C342:D342"/>
    <mergeCell ref="C343:D343"/>
    <mergeCell ref="C330:D330"/>
    <mergeCell ref="C331:D331"/>
    <mergeCell ref="C332:D332"/>
    <mergeCell ref="C333:D333"/>
    <mergeCell ref="C334:D334"/>
    <mergeCell ref="C335:D335"/>
    <mergeCell ref="C321:D321"/>
    <mergeCell ref="C322:D322"/>
    <mergeCell ref="C324:D324"/>
    <mergeCell ref="C325:D325"/>
    <mergeCell ref="C328:D328"/>
    <mergeCell ref="C329:D329"/>
    <mergeCell ref="C304:D304"/>
    <mergeCell ref="C306:D306"/>
    <mergeCell ref="C327:D327"/>
    <mergeCell ref="C307:D307"/>
    <mergeCell ref="C308:D308"/>
    <mergeCell ref="C309:D309"/>
    <mergeCell ref="C310:D310"/>
    <mergeCell ref="C311:D311"/>
    <mergeCell ref="C318:D318"/>
    <mergeCell ref="C319:D319"/>
    <mergeCell ref="C298:D298"/>
    <mergeCell ref="C299:D299"/>
    <mergeCell ref="C300:D300"/>
    <mergeCell ref="C301:D301"/>
    <mergeCell ref="C302:D302"/>
    <mergeCell ref="C303:D303"/>
    <mergeCell ref="C291:D291"/>
    <mergeCell ref="C292:D292"/>
    <mergeCell ref="C293:D293"/>
    <mergeCell ref="C294:D294"/>
    <mergeCell ref="C296:D296"/>
    <mergeCell ref="C297:D297"/>
    <mergeCell ref="C274:D274"/>
    <mergeCell ref="C276:D276"/>
    <mergeCell ref="C284:D284"/>
    <mergeCell ref="C285:D285"/>
    <mergeCell ref="C289:D289"/>
    <mergeCell ref="C290:D290"/>
    <mergeCell ref="C277:D277"/>
    <mergeCell ref="C278:D278"/>
    <mergeCell ref="C279:D279"/>
    <mergeCell ref="C259:D259"/>
    <mergeCell ref="C263:D263"/>
    <mergeCell ref="C265:D265"/>
    <mergeCell ref="C269:D269"/>
    <mergeCell ref="C270:D270"/>
    <mergeCell ref="C272:D272"/>
    <mergeCell ref="C273:D273"/>
    <mergeCell ref="C249:D249"/>
    <mergeCell ref="C250:D250"/>
    <mergeCell ref="C252:D252"/>
    <mergeCell ref="C280:D280"/>
    <mergeCell ref="C253:D253"/>
    <mergeCell ref="C254:D254"/>
    <mergeCell ref="C255:D255"/>
    <mergeCell ref="C256:D256"/>
    <mergeCell ref="C257:D257"/>
    <mergeCell ref="C258:D258"/>
    <mergeCell ref="C243:D243"/>
    <mergeCell ref="C244:D244"/>
    <mergeCell ref="C245:D245"/>
    <mergeCell ref="C246:D246"/>
    <mergeCell ref="C247:D247"/>
    <mergeCell ref="C248:D248"/>
    <mergeCell ref="C236:D236"/>
    <mergeCell ref="C237:D237"/>
    <mergeCell ref="C238:D238"/>
    <mergeCell ref="C239:D239"/>
    <mergeCell ref="C240:D240"/>
    <mergeCell ref="C242:D242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7:D217"/>
    <mergeCell ref="C218:D218"/>
    <mergeCell ref="C219:D219"/>
    <mergeCell ref="C221:D221"/>
    <mergeCell ref="C222:D222"/>
    <mergeCell ref="C223:D223"/>
    <mergeCell ref="C211:D211"/>
    <mergeCell ref="C212:D212"/>
    <mergeCell ref="C213:D213"/>
    <mergeCell ref="C214:D214"/>
    <mergeCell ref="C215:D215"/>
    <mergeCell ref="C216:D216"/>
    <mergeCell ref="C203:D203"/>
    <mergeCell ref="C204:D204"/>
    <mergeCell ref="C205:D205"/>
    <mergeCell ref="C207:D207"/>
    <mergeCell ref="C208:D208"/>
    <mergeCell ref="C209:D209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4:D184"/>
    <mergeCell ref="C186:D186"/>
    <mergeCell ref="C187:D187"/>
    <mergeCell ref="C188:D188"/>
    <mergeCell ref="C189:D189"/>
    <mergeCell ref="C190:D190"/>
    <mergeCell ref="C177:D177"/>
    <mergeCell ref="C178:D178"/>
    <mergeCell ref="C180:D180"/>
    <mergeCell ref="C181:D181"/>
    <mergeCell ref="C182:D182"/>
    <mergeCell ref="C183:D183"/>
    <mergeCell ref="C170:D170"/>
    <mergeCell ref="C171:D171"/>
    <mergeCell ref="C172:D172"/>
    <mergeCell ref="C174:D174"/>
    <mergeCell ref="C175:D175"/>
    <mergeCell ref="C176:D176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1:D151"/>
    <mergeCell ref="C153:D153"/>
    <mergeCell ref="C154:D154"/>
    <mergeCell ref="C155:D155"/>
    <mergeCell ref="C156:D156"/>
    <mergeCell ref="C157:D157"/>
    <mergeCell ref="C145:D145"/>
    <mergeCell ref="C146:D146"/>
    <mergeCell ref="C147:D147"/>
    <mergeCell ref="C148:D148"/>
    <mergeCell ref="C149:D149"/>
    <mergeCell ref="C150:D150"/>
    <mergeCell ref="C137:D137"/>
    <mergeCell ref="C138:D138"/>
    <mergeCell ref="C139:D139"/>
    <mergeCell ref="C140:D140"/>
    <mergeCell ref="C141:D141"/>
    <mergeCell ref="C144:G144"/>
    <mergeCell ref="C130:D130"/>
    <mergeCell ref="C131:D131"/>
    <mergeCell ref="C132:D132"/>
    <mergeCell ref="C133:D133"/>
    <mergeCell ref="C134:D134"/>
    <mergeCell ref="C135:D135"/>
    <mergeCell ref="C123:D123"/>
    <mergeCell ref="C124:D124"/>
    <mergeCell ref="C125:D125"/>
    <mergeCell ref="C127:D127"/>
    <mergeCell ref="C128:D128"/>
    <mergeCell ref="C129:D129"/>
    <mergeCell ref="C117:D117"/>
    <mergeCell ref="C118:D118"/>
    <mergeCell ref="C119:D119"/>
    <mergeCell ref="C120:D120"/>
    <mergeCell ref="C121:D121"/>
    <mergeCell ref="C122:D122"/>
    <mergeCell ref="C110:D110"/>
    <mergeCell ref="C111:D111"/>
    <mergeCell ref="C114:D114"/>
    <mergeCell ref="C115:D115"/>
    <mergeCell ref="C116:D116"/>
    <mergeCell ref="C112:D112"/>
    <mergeCell ref="C113:D113"/>
    <mergeCell ref="C97:D97"/>
    <mergeCell ref="C98:D98"/>
    <mergeCell ref="C100:D100"/>
    <mergeCell ref="C102:D102"/>
    <mergeCell ref="C106:D106"/>
    <mergeCell ref="C109:D109"/>
    <mergeCell ref="C85:D85"/>
    <mergeCell ref="C86:D86"/>
    <mergeCell ref="C107:D107"/>
    <mergeCell ref="C108:D108"/>
    <mergeCell ref="C88:D88"/>
    <mergeCell ref="C89:D89"/>
    <mergeCell ref="C90:D90"/>
    <mergeCell ref="C91:D91"/>
    <mergeCell ref="C92:D92"/>
    <mergeCell ref="C96:D96"/>
    <mergeCell ref="C79:D79"/>
    <mergeCell ref="C81:D81"/>
    <mergeCell ref="C82:D82"/>
    <mergeCell ref="C75:D75"/>
    <mergeCell ref="C77:D77"/>
    <mergeCell ref="C84:D84"/>
    <mergeCell ref="C66:D66"/>
    <mergeCell ref="C70:D70"/>
    <mergeCell ref="C72:D72"/>
    <mergeCell ref="C73:D73"/>
    <mergeCell ref="C67:D67"/>
    <mergeCell ref="C68:D68"/>
    <mergeCell ref="C45:D45"/>
    <mergeCell ref="C50:D50"/>
    <mergeCell ref="C61:D61"/>
    <mergeCell ref="C62:D62"/>
    <mergeCell ref="C52:G52"/>
    <mergeCell ref="C53:D53"/>
    <mergeCell ref="C32:D32"/>
    <mergeCell ref="C36:D36"/>
    <mergeCell ref="C38:D38"/>
    <mergeCell ref="C39:D39"/>
    <mergeCell ref="C42:D42"/>
    <mergeCell ref="C44:D44"/>
    <mergeCell ref="C40:D40"/>
    <mergeCell ref="C41:D41"/>
    <mergeCell ref="C21:D21"/>
    <mergeCell ref="C23:D23"/>
    <mergeCell ref="C24:D24"/>
    <mergeCell ref="C27:G27"/>
    <mergeCell ref="C28:D28"/>
    <mergeCell ref="C29:D29"/>
    <mergeCell ref="C30:D30"/>
    <mergeCell ref="C31:D31"/>
    <mergeCell ref="C13:D13"/>
    <mergeCell ref="C14:D14"/>
    <mergeCell ref="C16:D16"/>
    <mergeCell ref="C17:D17"/>
    <mergeCell ref="C18:D18"/>
    <mergeCell ref="C20:D20"/>
    <mergeCell ref="C11:D11"/>
    <mergeCell ref="C12:D12"/>
    <mergeCell ref="A1:G1"/>
    <mergeCell ref="A3:B3"/>
    <mergeCell ref="A4:B4"/>
    <mergeCell ref="E4:G4"/>
    <mergeCell ref="C9:G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E2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3.875" style="0" customWidth="1"/>
  </cols>
  <sheetData>
    <row r="3" spans="1:5" ht="15.75">
      <c r="A3" s="299" t="s">
        <v>918</v>
      </c>
      <c r="B3" s="300"/>
      <c r="C3" s="301"/>
      <c r="D3" s="301"/>
      <c r="E3" s="300"/>
    </row>
    <row r="4" spans="1:5" ht="12.75">
      <c r="A4" s="302"/>
      <c r="B4" s="300"/>
      <c r="C4" s="301"/>
      <c r="D4" s="301"/>
      <c r="E4" s="300"/>
    </row>
    <row r="5" spans="1:5" ht="12.75">
      <c r="A5" s="303" t="s">
        <v>919</v>
      </c>
      <c r="B5" s="300"/>
      <c r="C5" s="301"/>
      <c r="D5" s="301"/>
      <c r="E5" s="300"/>
    </row>
    <row r="6" spans="1:5" ht="12.75">
      <c r="A6" s="300" t="s">
        <v>920</v>
      </c>
      <c r="B6" s="300"/>
      <c r="C6" s="304"/>
      <c r="D6" s="305" t="s">
        <v>921</v>
      </c>
      <c r="E6" s="300"/>
    </row>
    <row r="7" spans="1:5" ht="12.75">
      <c r="A7" s="306" t="s">
        <v>922</v>
      </c>
      <c r="B7" s="306" t="s">
        <v>923</v>
      </c>
      <c r="C7" s="307" t="s">
        <v>91</v>
      </c>
      <c r="D7" s="307" t="s">
        <v>924</v>
      </c>
      <c r="E7" s="308" t="s">
        <v>925</v>
      </c>
    </row>
    <row r="8" spans="1:5" ht="12.75">
      <c r="A8" s="309"/>
      <c r="B8" s="310"/>
      <c r="C8" s="311"/>
      <c r="D8" s="311"/>
      <c r="E8" s="312"/>
    </row>
    <row r="9" spans="1:5" ht="12.75">
      <c r="A9" s="313"/>
      <c r="B9" s="314"/>
      <c r="C9" s="314"/>
      <c r="D9" s="314"/>
      <c r="E9" s="315"/>
    </row>
    <row r="10" spans="1:5" ht="12.75">
      <c r="A10" s="316" t="s">
        <v>926</v>
      </c>
      <c r="B10" s="314" t="s">
        <v>189</v>
      </c>
      <c r="C10" s="317">
        <v>20</v>
      </c>
      <c r="D10" s="318">
        <v>0</v>
      </c>
      <c r="E10" s="315">
        <f aca="true" t="shared" si="0" ref="E10:E17">C10*D10</f>
        <v>0</v>
      </c>
    </row>
    <row r="11" spans="1:5" ht="12.75">
      <c r="A11" s="319" t="s">
        <v>927</v>
      </c>
      <c r="B11" s="314" t="s">
        <v>101</v>
      </c>
      <c r="C11" s="317">
        <v>30</v>
      </c>
      <c r="D11" s="317">
        <v>0</v>
      </c>
      <c r="E11" s="315">
        <f t="shared" si="0"/>
        <v>0</v>
      </c>
    </row>
    <row r="12" spans="1:5" ht="12.75">
      <c r="A12" s="316" t="s">
        <v>928</v>
      </c>
      <c r="B12" s="314" t="s">
        <v>189</v>
      </c>
      <c r="C12" s="317">
        <v>20</v>
      </c>
      <c r="D12" s="317">
        <v>0</v>
      </c>
      <c r="E12" s="315">
        <f t="shared" si="0"/>
        <v>0</v>
      </c>
    </row>
    <row r="13" spans="1:5" ht="12.75">
      <c r="A13" s="316" t="s">
        <v>929</v>
      </c>
      <c r="B13" s="314" t="s">
        <v>101</v>
      </c>
      <c r="C13" s="317">
        <v>3</v>
      </c>
      <c r="D13" s="317">
        <v>0</v>
      </c>
      <c r="E13" s="315">
        <f t="shared" si="0"/>
        <v>0</v>
      </c>
    </row>
    <row r="14" spans="1:5" ht="12.75">
      <c r="A14" s="314" t="s">
        <v>930</v>
      </c>
      <c r="B14" s="314" t="s">
        <v>101</v>
      </c>
      <c r="C14" s="317">
        <v>3</v>
      </c>
      <c r="D14" s="317">
        <v>0</v>
      </c>
      <c r="E14" s="315">
        <f t="shared" si="0"/>
        <v>0</v>
      </c>
    </row>
    <row r="15" spans="1:5" ht="12.75">
      <c r="A15" s="316" t="s">
        <v>931</v>
      </c>
      <c r="B15" s="314" t="s">
        <v>101</v>
      </c>
      <c r="C15" s="317">
        <v>3</v>
      </c>
      <c r="D15" s="317">
        <v>0</v>
      </c>
      <c r="E15" s="315">
        <f t="shared" si="0"/>
        <v>0</v>
      </c>
    </row>
    <row r="16" spans="1:5" ht="12.75">
      <c r="A16" s="316" t="s">
        <v>932</v>
      </c>
      <c r="B16" s="314" t="s">
        <v>101</v>
      </c>
      <c r="C16" s="317">
        <f>SUM(C13:C13)</f>
        <v>3</v>
      </c>
      <c r="D16" s="317">
        <v>0</v>
      </c>
      <c r="E16" s="315">
        <f t="shared" si="0"/>
        <v>0</v>
      </c>
    </row>
    <row r="17" spans="1:5" ht="12.75">
      <c r="A17" s="316" t="s">
        <v>933</v>
      </c>
      <c r="B17" s="316" t="s">
        <v>101</v>
      </c>
      <c r="C17" s="320">
        <v>6</v>
      </c>
      <c r="D17" s="320">
        <v>0</v>
      </c>
      <c r="E17" s="315">
        <f t="shared" si="0"/>
        <v>0</v>
      </c>
    </row>
    <row r="18" spans="1:5" ht="12.75">
      <c r="A18" s="316" t="s">
        <v>934</v>
      </c>
      <c r="B18" s="316" t="s">
        <v>101</v>
      </c>
      <c r="C18" s="320">
        <f>SUM(C13:C13)</f>
        <v>3</v>
      </c>
      <c r="D18" s="320">
        <v>0</v>
      </c>
      <c r="E18" s="315">
        <f>C18*D18</f>
        <v>0</v>
      </c>
    </row>
    <row r="19" spans="1:5" ht="12.75">
      <c r="A19" s="316" t="s">
        <v>935</v>
      </c>
      <c r="B19" s="316" t="s">
        <v>189</v>
      </c>
      <c r="C19" s="320">
        <f>SUM(C10:C10)</f>
        <v>20</v>
      </c>
      <c r="D19" s="320">
        <v>0</v>
      </c>
      <c r="E19" s="315">
        <f aca="true" t="shared" si="1" ref="E19:E27">C19*D19</f>
        <v>0</v>
      </c>
    </row>
    <row r="20" spans="1:5" ht="12.75">
      <c r="A20" s="316" t="s">
        <v>936</v>
      </c>
      <c r="B20" s="316" t="s">
        <v>101</v>
      </c>
      <c r="C20" s="320">
        <v>6</v>
      </c>
      <c r="D20" s="320">
        <v>0</v>
      </c>
      <c r="E20" s="315">
        <f>C20*D20</f>
        <v>0</v>
      </c>
    </row>
    <row r="21" spans="1:5" ht="12.75">
      <c r="A21" s="316" t="s">
        <v>937</v>
      </c>
      <c r="B21" s="316" t="s">
        <v>189</v>
      </c>
      <c r="C21" s="320">
        <f>SUM(C19)</f>
        <v>20</v>
      </c>
      <c r="D21" s="320">
        <v>0</v>
      </c>
      <c r="E21" s="315">
        <f t="shared" si="1"/>
        <v>0</v>
      </c>
    </row>
    <row r="22" spans="1:5" ht="12.75">
      <c r="A22" s="321" t="s">
        <v>938</v>
      </c>
      <c r="B22" s="316" t="s">
        <v>101</v>
      </c>
      <c r="C22" s="320">
        <v>131</v>
      </c>
      <c r="D22" s="322">
        <v>0</v>
      </c>
      <c r="E22" s="315">
        <f t="shared" si="1"/>
        <v>0</v>
      </c>
    </row>
    <row r="23" spans="1:5" ht="12.75">
      <c r="A23" s="321" t="s">
        <v>939</v>
      </c>
      <c r="B23" s="316" t="s">
        <v>101</v>
      </c>
      <c r="C23" s="320">
        <v>131</v>
      </c>
      <c r="D23" s="322">
        <v>0</v>
      </c>
      <c r="E23" s="315">
        <f t="shared" si="1"/>
        <v>0</v>
      </c>
    </row>
    <row r="24" spans="1:5" ht="12.75">
      <c r="A24" s="321" t="s">
        <v>940</v>
      </c>
      <c r="B24" s="316" t="s">
        <v>101</v>
      </c>
      <c r="C24" s="320">
        <v>131</v>
      </c>
      <c r="D24" s="322">
        <v>0</v>
      </c>
      <c r="E24" s="315">
        <f t="shared" si="1"/>
        <v>0</v>
      </c>
    </row>
    <row r="25" spans="1:5" ht="12.75">
      <c r="A25" s="321" t="s">
        <v>941</v>
      </c>
      <c r="B25" s="316" t="s">
        <v>942</v>
      </c>
      <c r="C25" s="321">
        <v>1</v>
      </c>
      <c r="D25" s="322">
        <v>0</v>
      </c>
      <c r="E25" s="315">
        <f t="shared" si="1"/>
        <v>0</v>
      </c>
    </row>
    <row r="26" spans="1:5" ht="12.75">
      <c r="A26" s="316" t="s">
        <v>943</v>
      </c>
      <c r="B26" s="316" t="s">
        <v>942</v>
      </c>
      <c r="C26" s="320">
        <v>1</v>
      </c>
      <c r="D26" s="320">
        <v>0</v>
      </c>
      <c r="E26" s="315">
        <f>C26*D26</f>
        <v>0</v>
      </c>
    </row>
    <row r="27" spans="1:5" ht="12.75">
      <c r="A27" s="323" t="s">
        <v>944</v>
      </c>
      <c r="B27" s="316" t="s">
        <v>942</v>
      </c>
      <c r="C27" s="320">
        <v>1</v>
      </c>
      <c r="D27" s="320"/>
      <c r="E27" s="315">
        <f t="shared" si="1"/>
        <v>0</v>
      </c>
    </row>
    <row r="28" spans="1:5" ht="12.75">
      <c r="A28" s="316"/>
      <c r="B28" s="316"/>
      <c r="C28" s="320"/>
      <c r="D28" s="320"/>
      <c r="E28" s="324"/>
    </row>
    <row r="29" spans="1:5" ht="12.75">
      <c r="A29" s="316"/>
      <c r="B29" s="316"/>
      <c r="C29" s="320"/>
      <c r="D29" s="320"/>
      <c r="E29" s="324">
        <f>SUM(E10:E28)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5.25390625" style="0" customWidth="1"/>
  </cols>
  <sheetData>
    <row r="2" spans="1:5" ht="15.75">
      <c r="A2" s="299" t="s">
        <v>918</v>
      </c>
      <c r="B2" s="300"/>
      <c r="C2" s="301"/>
      <c r="D2" s="301"/>
      <c r="E2" s="300"/>
    </row>
    <row r="3" spans="1:5" ht="12.75">
      <c r="A3" s="302" t="s">
        <v>945</v>
      </c>
      <c r="B3" s="300"/>
      <c r="C3" s="301"/>
      <c r="D3" s="301"/>
      <c r="E3" s="300"/>
    </row>
    <row r="4" spans="1:5" ht="12.75">
      <c r="A4" s="303" t="s">
        <v>919</v>
      </c>
      <c r="B4" s="300"/>
      <c r="C4" s="301"/>
      <c r="D4" s="301"/>
      <c r="E4" s="300"/>
    </row>
    <row r="5" spans="1:5" ht="12.75">
      <c r="A5" s="300" t="s">
        <v>920</v>
      </c>
      <c r="B5" s="300"/>
      <c r="C5" s="304"/>
      <c r="D5" s="305" t="s">
        <v>921</v>
      </c>
      <c r="E5" s="300"/>
    </row>
    <row r="6" spans="1:5" ht="12.75">
      <c r="A6" s="306" t="s">
        <v>922</v>
      </c>
      <c r="B6" s="306" t="s">
        <v>923</v>
      </c>
      <c r="C6" s="307" t="s">
        <v>91</v>
      </c>
      <c r="D6" s="307" t="s">
        <v>924</v>
      </c>
      <c r="E6" s="308" t="s">
        <v>925</v>
      </c>
    </row>
    <row r="7" spans="1:5" ht="12.75">
      <c r="A7" s="309"/>
      <c r="B7" s="310"/>
      <c r="C7" s="311"/>
      <c r="D7" s="311"/>
      <c r="E7" s="312"/>
    </row>
    <row r="8" spans="1:5" ht="12.75">
      <c r="A8" s="313"/>
      <c r="B8" s="314"/>
      <c r="C8" s="314"/>
      <c r="D8" s="314"/>
      <c r="E8" s="315"/>
    </row>
    <row r="9" spans="1:5" ht="12.75">
      <c r="A9" s="321" t="s">
        <v>938</v>
      </c>
      <c r="B9" s="316" t="s">
        <v>101</v>
      </c>
      <c r="C9" s="320">
        <v>131</v>
      </c>
      <c r="D9" s="322">
        <v>0</v>
      </c>
      <c r="E9" s="315">
        <f>C9*D9</f>
        <v>0</v>
      </c>
    </row>
    <row r="10" spans="1:5" ht="12.75">
      <c r="A10" s="321" t="s">
        <v>939</v>
      </c>
      <c r="B10" s="316" t="s">
        <v>101</v>
      </c>
      <c r="C10" s="320">
        <v>131</v>
      </c>
      <c r="D10" s="322">
        <v>0</v>
      </c>
      <c r="E10" s="315">
        <f>C10*D10</f>
        <v>0</v>
      </c>
    </row>
    <row r="11" spans="1:5" ht="12.75">
      <c r="A11" s="321" t="s">
        <v>940</v>
      </c>
      <c r="B11" s="316" t="s">
        <v>101</v>
      </c>
      <c r="C11" s="320">
        <v>131</v>
      </c>
      <c r="D11" s="322">
        <v>0</v>
      </c>
      <c r="E11" s="315">
        <f>C11*D11</f>
        <v>0</v>
      </c>
    </row>
    <row r="12" spans="1:5" ht="12.75">
      <c r="A12" s="321" t="s">
        <v>941</v>
      </c>
      <c r="B12" s="316" t="s">
        <v>942</v>
      </c>
      <c r="C12" s="321">
        <v>1</v>
      </c>
      <c r="D12" s="322">
        <v>0</v>
      </c>
      <c r="E12" s="315">
        <f>C12*D12</f>
        <v>0</v>
      </c>
    </row>
    <row r="13" spans="1:5" ht="12.75">
      <c r="A13" s="316" t="s">
        <v>943</v>
      </c>
      <c r="B13" s="316" t="s">
        <v>942</v>
      </c>
      <c r="C13" s="320">
        <v>1</v>
      </c>
      <c r="D13" s="320">
        <v>0</v>
      </c>
      <c r="E13" s="315">
        <f>C13*D13</f>
        <v>0</v>
      </c>
    </row>
    <row r="14" spans="1:5" ht="12.75">
      <c r="A14" s="316"/>
      <c r="B14" s="316"/>
      <c r="C14" s="320"/>
      <c r="D14" s="320"/>
      <c r="E14" s="324"/>
    </row>
    <row r="15" spans="1:5" ht="12.75">
      <c r="A15" s="316"/>
      <c r="B15" s="316"/>
      <c r="C15" s="320"/>
      <c r="D15" s="320"/>
      <c r="E15" s="324">
        <f>SUM(E9:E14)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Asus</cp:lastModifiedBy>
  <dcterms:created xsi:type="dcterms:W3CDTF">2016-03-22T13:54:30Z</dcterms:created>
  <dcterms:modified xsi:type="dcterms:W3CDTF">2017-05-05T11:17:35Z</dcterms:modified>
  <cp:category/>
  <cp:version/>
  <cp:contentType/>
  <cp:contentStatus/>
</cp:coreProperties>
</file>